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slicers/slicer4.xml" ContentType="application/vnd.ms-excel.slicer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slicers/slicer5.xml" ContentType="application/vnd.ms-excel.slicer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10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slicers/slicer6.xml" ContentType="application/vnd.ms-excel.slicer+xml"/>
  <Override PartName="/xl/charts/chartEx1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Ex12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slicers/slicer7.xml" ContentType="application/vnd.ms-excel.slicer+xml"/>
  <Override PartName="/xl/charts/chartEx13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charts/chartEx14.xml" ContentType="application/vnd.ms-office.chartex+xml"/>
  <Override PartName="/xl/charts/style14.xml" ContentType="application/vnd.ms-office.chartstyle+xml"/>
  <Override PartName="/xl/charts/colors1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slicers/slicer8.xml" ContentType="application/vnd.ms-excel.slicer+xml"/>
  <Override PartName="/xl/charts/chartEx15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charts/chartEx16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slicers/slicer9.xml" ContentType="application/vnd.ms-excel.slicer+xml"/>
  <Override PartName="/xl/charts/chartEx17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charts/chartEx18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slicers/slicer10.xml" ContentType="application/vnd.ms-excel.slicer+xml"/>
  <Override PartName="/xl/charts/chartEx19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charts/chartEx20.xml" ContentType="application/vnd.ms-office.chartex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slicers/slicer11.xml" ContentType="application/vnd.ms-excel.slicer+xml"/>
  <Override PartName="/xl/charts/chartEx21.xml" ContentType="application/vnd.ms-office.chartex+xml"/>
  <Override PartName="/xl/charts/style21.xml" ContentType="application/vnd.ms-office.chartstyle+xml"/>
  <Override PartName="/xl/charts/colors21.xml" ContentType="application/vnd.ms-office.chartcolorstyle+xml"/>
  <Override PartName="/xl/charts/chartEx22.xml" ContentType="application/vnd.ms-office.chartex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slicers/slicer12.xml" ContentType="application/vnd.ms-excel.slicer+xml"/>
  <Override PartName="/xl/charts/chartEx23.xml" ContentType="application/vnd.ms-office.chartex+xml"/>
  <Override PartName="/xl/charts/style23.xml" ContentType="application/vnd.ms-office.chartstyle+xml"/>
  <Override PartName="/xl/charts/colors23.xml" ContentType="application/vnd.ms-office.chartcolorstyle+xml"/>
  <Override PartName="/xl/charts/chartEx24.xml" ContentType="application/vnd.ms-office.chartex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slicers/slicer13.xml" ContentType="application/vnd.ms-excel.slicer+xml"/>
  <Override PartName="/xl/charts/chartEx25.xml" ContentType="application/vnd.ms-office.chartex+xml"/>
  <Override PartName="/xl/charts/style25.xml" ContentType="application/vnd.ms-office.chartstyle+xml"/>
  <Override PartName="/xl/charts/colors25.xml" ContentType="application/vnd.ms-office.chartcolorstyle+xml"/>
  <Override PartName="/xl/charts/chart1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Ex26.xml" ContentType="application/vnd.ms-office.chartex+xml"/>
  <Override PartName="/xl/charts/style28.xml" ContentType="application/vnd.ms-office.chartstyle+xml"/>
  <Override PartName="/xl/charts/colors28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5.xml" ContentType="application/vnd.openxmlformats-officedocument.drawing+xml"/>
  <Override PartName="/xl/charts/chart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5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hidePivotFieldList="1"/>
  <xr:revisionPtr revIDLastSave="0" documentId="13_ncr:1_{15FD0C69-047F-43B7-9B94-F3B785501B42}" xr6:coauthVersionLast="47" xr6:coauthVersionMax="47" xr10:uidLastSave="{00000000-0000-0000-0000-000000000000}"/>
  <bookViews>
    <workbookView xWindow="-120" yWindow="-120" windowWidth="29040" windowHeight="15840" tabRatio="791" firstSheet="2" activeTab="14" xr2:uid="{00000000-000D-0000-FFFF-FFFF00000000}"/>
  </bookViews>
  <sheets>
    <sheet name="Caratula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  <sheet name="TOTALES" sheetId="14" r:id="rId14"/>
    <sheet name="EvolMensual" sheetId="17" r:id="rId15"/>
    <sheet name="TablaDatosDesag" sheetId="15" state="hidden" r:id="rId16"/>
  </sheets>
  <definedNames>
    <definedName name="_xlnm._FilterDatabase" localSheetId="15" hidden="1">TablaDatosDesag!$A$1:$K$205</definedName>
    <definedName name="_xlchart.v1.0" hidden="1">Enero!$A$2:$A$18</definedName>
    <definedName name="_xlchart.v1.1" hidden="1">Enero!$F$2:$F$18</definedName>
    <definedName name="_xlchart.v1.10" hidden="1">Marzo!$A$2:$A$18</definedName>
    <definedName name="_xlchart.v1.11" hidden="1">Marzo!$J$2:$J$18</definedName>
    <definedName name="_xlchart.v1.12" hidden="1">Abril!$A$2:$A$18</definedName>
    <definedName name="_xlchart.v1.13" hidden="1">Abril!$F$2:$F$18</definedName>
    <definedName name="_xlchart.v1.14" hidden="1">Abril!$A$2:$A$18</definedName>
    <definedName name="_xlchart.v1.15" hidden="1">Abril!$J$2:$J$18</definedName>
    <definedName name="_xlchart.v1.16" hidden="1">Mayo!$A$2:$A$18</definedName>
    <definedName name="_xlchart.v1.17" hidden="1">Mayo!$F$2:$F$18</definedName>
    <definedName name="_xlchart.v1.18" hidden="1">Mayo!$A$2:$A$18</definedName>
    <definedName name="_xlchart.v1.19" hidden="1">Mayo!$J$2:$J$18</definedName>
    <definedName name="_xlchart.v1.2" hidden="1">Enero!$A$2:$A$18</definedName>
    <definedName name="_xlchart.v1.20" hidden="1">Junio!$A$2:$A$18</definedName>
    <definedName name="_xlchart.v1.21" hidden="1">Junio!$J$2:$J$18</definedName>
    <definedName name="_xlchart.v1.22" hidden="1">Junio!$A$2:$A$18</definedName>
    <definedName name="_xlchart.v1.23" hidden="1">Junio!$F$2:$F$18</definedName>
    <definedName name="_xlchart.v1.24" hidden="1">Julio!$A$2:$A$18</definedName>
    <definedName name="_xlchart.v1.25" hidden="1">Julio!$F$2:$F$18</definedName>
    <definedName name="_xlchart.v1.26" hidden="1">Julio!$A$2:$A$18</definedName>
    <definedName name="_xlchart.v1.27" hidden="1">Julio!$J$2:$J$18</definedName>
    <definedName name="_xlchart.v1.28" hidden="1">Agosto!$A$2:$A$18</definedName>
    <definedName name="_xlchart.v1.29" hidden="1">Agosto!$J$2:$J$18</definedName>
    <definedName name="_xlchart.v1.3" hidden="1">Enero!$J$2:$J$18</definedName>
    <definedName name="_xlchart.v1.30" hidden="1">Agosto!$A$2:$A$18</definedName>
    <definedName name="_xlchart.v1.31" hidden="1">Agosto!$F$2:$F$18</definedName>
    <definedName name="_xlchart.v1.32" hidden="1">Septiembre!$A$2:$A$18</definedName>
    <definedName name="_xlchart.v1.33" hidden="1">Septiembre!$F$2:$F$18</definedName>
    <definedName name="_xlchart.v1.34" hidden="1">Septiembre!$A$2:$A$18</definedName>
    <definedName name="_xlchart.v1.35" hidden="1">Septiembre!$J$2:$J$18</definedName>
    <definedName name="_xlchart.v1.36" hidden="1">Octubre!$A$2:$A$18</definedName>
    <definedName name="_xlchart.v1.37" hidden="1">Octubre!$F$2:$F$18</definedName>
    <definedName name="_xlchart.v1.38" hidden="1">Octubre!$A$2:$A$18</definedName>
    <definedName name="_xlchart.v1.39" hidden="1">Octubre!$J$2:$J$18</definedName>
    <definedName name="_xlchart.v1.4" hidden="1">Febrero!$A$2:$A$18</definedName>
    <definedName name="_xlchart.v1.40" hidden="1">Noviembre!$A$2:$A$18</definedName>
    <definedName name="_xlchart.v1.41" hidden="1">Noviembre!$F$2:$F$18</definedName>
    <definedName name="_xlchart.v1.42" hidden="1">Noviembre!$A$2:$A$18</definedName>
    <definedName name="_xlchart.v1.43" hidden="1">Noviembre!$J$2:$J$18</definedName>
    <definedName name="_xlchart.v1.44" hidden="1">Diciembre!$A$2:$A$18</definedName>
    <definedName name="_xlchart.v1.45" hidden="1">Diciembre!$J$2:$J$18</definedName>
    <definedName name="_xlchart.v1.46" hidden="1">Diciembre!$A$2:$A$18</definedName>
    <definedName name="_xlchart.v1.47" hidden="1">Diciembre!$F$2:$F$18</definedName>
    <definedName name="_xlchart.v1.48" hidden="1">TOTALES!$A$2:$A$18</definedName>
    <definedName name="_xlchart.v1.49" hidden="1">TOTALES!$F$1</definedName>
    <definedName name="_xlchart.v1.5" hidden="1">Febrero!$F$2:$F$18</definedName>
    <definedName name="_xlchart.v1.50" hidden="1">TOTALES!$F$2:$F$18</definedName>
    <definedName name="_xlchart.v1.51" hidden="1">TOTALES!$A$2:$A$18</definedName>
    <definedName name="_xlchart.v1.52" hidden="1">TOTALES!$J$1</definedName>
    <definedName name="_xlchart.v1.53" hidden="1">TOTALES!$J$2:$J$18</definedName>
    <definedName name="_xlchart.v1.6" hidden="1">Febrero!$A$2:$A$18</definedName>
    <definedName name="_xlchart.v1.7" hidden="1">Febrero!$J$2:$J$18</definedName>
    <definedName name="_xlchart.v1.8" hidden="1">Marzo!$A$2:$A$18</definedName>
    <definedName name="_xlchart.v1.9" hidden="1">Marzo!$F$2:$F$18</definedName>
    <definedName name="SegmentaciónDeDatos_Combustible">#N/A</definedName>
    <definedName name="SegmentaciónDeDatos_Combustible1">#N/A</definedName>
    <definedName name="SegmentaciónDeDatos_Combustible10">#N/A</definedName>
    <definedName name="SegmentaciónDeDatos_Combustible11">#N/A</definedName>
    <definedName name="SegmentaciónDeDatos_Combustible12">#N/A</definedName>
    <definedName name="SegmentaciónDeDatos_Combustible2">#N/A</definedName>
    <definedName name="SegmentaciónDeDatos_Combustible3">#N/A</definedName>
    <definedName name="SegmentaciónDeDatos_Combustible4">#N/A</definedName>
    <definedName name="SegmentaciónDeDatos_Combustible5">#N/A</definedName>
    <definedName name="SegmentaciónDeDatos_Combustible6">#N/A</definedName>
    <definedName name="SegmentaciónDeDatos_Combustible7">#N/A</definedName>
    <definedName name="SegmentaciónDeDatos_Combustible8">#N/A</definedName>
    <definedName name="SegmentaciónDeDatos_Combustible9">#N/A</definedName>
  </definedNames>
  <calcPr calcId="191029"/>
  <pivotCaches>
    <pivotCache cacheId="0" r:id="rId1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18"/>
        <x14:slicerCache r:id="rId19"/>
        <x14:slicerCache r:id="rId20"/>
        <x14:slicerCache r:id="rId21"/>
        <x14:slicerCache r:id="rId22"/>
        <x14:slicerCache r:id="rId23"/>
        <x14:slicerCache r:id="rId24"/>
        <x14:slicerCache r:id="rId25"/>
        <x14:slicerCache r:id="rId26"/>
        <x14:slicerCache r:id="rId27"/>
        <x14:slicerCache r:id="rId28"/>
        <x14:slicerCache r:id="rId29"/>
        <x14:slicerCache r:id="rId30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4" l="1"/>
  <c r="D2" i="14"/>
  <c r="E2" i="14"/>
  <c r="F2" i="14"/>
  <c r="G2" i="14"/>
  <c r="H2" i="14"/>
  <c r="I2" i="14"/>
  <c r="J2" i="14"/>
  <c r="C3" i="14"/>
  <c r="D3" i="14"/>
  <c r="E3" i="14"/>
  <c r="F3" i="14"/>
  <c r="G3" i="14"/>
  <c r="H3" i="14"/>
  <c r="I3" i="14"/>
  <c r="J3" i="14"/>
  <c r="C4" i="14"/>
  <c r="D4" i="14"/>
  <c r="E4" i="14"/>
  <c r="F4" i="14"/>
  <c r="G4" i="14"/>
  <c r="H4" i="14"/>
  <c r="I4" i="14"/>
  <c r="J4" i="14"/>
  <c r="C5" i="14"/>
  <c r="D5" i="14"/>
  <c r="E5" i="14"/>
  <c r="F5" i="14"/>
  <c r="G5" i="14"/>
  <c r="H5" i="14"/>
  <c r="I5" i="14"/>
  <c r="J5" i="14"/>
  <c r="C6" i="14"/>
  <c r="D6" i="14"/>
  <c r="E6" i="14"/>
  <c r="F6" i="14"/>
  <c r="G6" i="14"/>
  <c r="H6" i="14"/>
  <c r="I6" i="14"/>
  <c r="J6" i="14"/>
  <c r="C7" i="14"/>
  <c r="D7" i="14"/>
  <c r="E7" i="14"/>
  <c r="F7" i="14"/>
  <c r="G7" i="14"/>
  <c r="H7" i="14"/>
  <c r="I7" i="14"/>
  <c r="J7" i="14"/>
  <c r="C8" i="14"/>
  <c r="D8" i="14"/>
  <c r="E8" i="14"/>
  <c r="F8" i="14"/>
  <c r="G8" i="14"/>
  <c r="H8" i="14"/>
  <c r="I8" i="14"/>
  <c r="J8" i="14"/>
  <c r="C9" i="14"/>
  <c r="D9" i="14"/>
  <c r="E9" i="14"/>
  <c r="F9" i="14"/>
  <c r="G9" i="14"/>
  <c r="H9" i="14"/>
  <c r="I9" i="14"/>
  <c r="J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C12" i="14"/>
  <c r="D12" i="14"/>
  <c r="E12" i="14"/>
  <c r="F12" i="14"/>
  <c r="G12" i="14"/>
  <c r="H12" i="14"/>
  <c r="I12" i="14"/>
  <c r="J12" i="14"/>
  <c r="C13" i="14"/>
  <c r="D13" i="14"/>
  <c r="E13" i="14"/>
  <c r="F13" i="14"/>
  <c r="G13" i="14"/>
  <c r="H13" i="14"/>
  <c r="I13" i="14"/>
  <c r="J13" i="14"/>
  <c r="C14" i="14"/>
  <c r="D14" i="14"/>
  <c r="E14" i="14"/>
  <c r="F14" i="14"/>
  <c r="G14" i="14"/>
  <c r="H14" i="14"/>
  <c r="I14" i="14"/>
  <c r="J14" i="14"/>
  <c r="C15" i="14"/>
  <c r="D15" i="14"/>
  <c r="E15" i="14"/>
  <c r="F15" i="14"/>
  <c r="G15" i="14"/>
  <c r="H15" i="14"/>
  <c r="I15" i="14"/>
  <c r="J15" i="14"/>
  <c r="C16" i="14"/>
  <c r="D16" i="14"/>
  <c r="E16" i="14"/>
  <c r="F16" i="14"/>
  <c r="G16" i="14"/>
  <c r="H16" i="14"/>
  <c r="I16" i="14"/>
  <c r="J16" i="14"/>
  <c r="C17" i="14"/>
  <c r="D17" i="14"/>
  <c r="E17" i="14"/>
  <c r="F17" i="14"/>
  <c r="G17" i="14"/>
  <c r="H17" i="14"/>
  <c r="I17" i="14"/>
  <c r="J17" i="14"/>
  <c r="C18" i="14"/>
  <c r="D18" i="14"/>
  <c r="E18" i="14"/>
  <c r="F18" i="14"/>
  <c r="G18" i="14"/>
  <c r="H18" i="14"/>
  <c r="I18" i="14"/>
  <c r="J18" i="14"/>
  <c r="B2" i="14"/>
  <c r="B3" i="14"/>
  <c r="B4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K205" i="15"/>
  <c r="J205" i="15"/>
  <c r="I205" i="15"/>
  <c r="H205" i="15"/>
  <c r="G205" i="15"/>
  <c r="F205" i="15"/>
  <c r="E205" i="15"/>
  <c r="D205" i="15"/>
  <c r="C205" i="15"/>
  <c r="K204" i="15"/>
  <c r="J204" i="15"/>
  <c r="I204" i="15"/>
  <c r="H204" i="15"/>
  <c r="G204" i="15"/>
  <c r="F204" i="15"/>
  <c r="E204" i="15"/>
  <c r="D204" i="15"/>
  <c r="C204" i="15"/>
  <c r="K203" i="15"/>
  <c r="J203" i="15"/>
  <c r="I203" i="15"/>
  <c r="H203" i="15"/>
  <c r="G203" i="15"/>
  <c r="F203" i="15"/>
  <c r="E203" i="15"/>
  <c r="D203" i="15"/>
  <c r="C203" i="15"/>
  <c r="K202" i="15"/>
  <c r="J202" i="15"/>
  <c r="I202" i="15"/>
  <c r="H202" i="15"/>
  <c r="G202" i="15"/>
  <c r="F202" i="15"/>
  <c r="E202" i="15"/>
  <c r="D202" i="15"/>
  <c r="C202" i="15"/>
  <c r="K201" i="15"/>
  <c r="J201" i="15"/>
  <c r="I201" i="15"/>
  <c r="H201" i="15"/>
  <c r="G201" i="15"/>
  <c r="F201" i="15"/>
  <c r="E201" i="15"/>
  <c r="D201" i="15"/>
  <c r="C201" i="15"/>
  <c r="K200" i="15"/>
  <c r="J200" i="15"/>
  <c r="I200" i="15"/>
  <c r="H200" i="15"/>
  <c r="G200" i="15"/>
  <c r="F200" i="15"/>
  <c r="E200" i="15"/>
  <c r="D200" i="15"/>
  <c r="C200" i="15"/>
  <c r="K199" i="15"/>
  <c r="J199" i="15"/>
  <c r="I199" i="15"/>
  <c r="H199" i="15"/>
  <c r="G199" i="15"/>
  <c r="F199" i="15"/>
  <c r="E199" i="15"/>
  <c r="D199" i="15"/>
  <c r="C199" i="15"/>
  <c r="K198" i="15"/>
  <c r="J198" i="15"/>
  <c r="I198" i="15"/>
  <c r="H198" i="15"/>
  <c r="G198" i="15"/>
  <c r="F198" i="15"/>
  <c r="E198" i="15"/>
  <c r="D198" i="15"/>
  <c r="C198" i="15"/>
  <c r="K197" i="15"/>
  <c r="J197" i="15"/>
  <c r="I197" i="15"/>
  <c r="H197" i="15"/>
  <c r="G197" i="15"/>
  <c r="F197" i="15"/>
  <c r="E197" i="15"/>
  <c r="D197" i="15"/>
  <c r="C197" i="15"/>
  <c r="K196" i="15"/>
  <c r="J196" i="15"/>
  <c r="I196" i="15"/>
  <c r="H196" i="15"/>
  <c r="G196" i="15"/>
  <c r="F196" i="15"/>
  <c r="E196" i="15"/>
  <c r="D196" i="15"/>
  <c r="C196" i="15"/>
  <c r="K195" i="15"/>
  <c r="J195" i="15"/>
  <c r="I195" i="15"/>
  <c r="H195" i="15"/>
  <c r="G195" i="15"/>
  <c r="F195" i="15"/>
  <c r="E195" i="15"/>
  <c r="D195" i="15"/>
  <c r="C195" i="15"/>
  <c r="K194" i="15"/>
  <c r="J194" i="15"/>
  <c r="I194" i="15"/>
  <c r="H194" i="15"/>
  <c r="G194" i="15"/>
  <c r="F194" i="15"/>
  <c r="E194" i="15"/>
  <c r="D194" i="15"/>
  <c r="C194" i="15"/>
  <c r="K193" i="15"/>
  <c r="J193" i="15"/>
  <c r="I193" i="15"/>
  <c r="H193" i="15"/>
  <c r="G193" i="15"/>
  <c r="F193" i="15"/>
  <c r="E193" i="15"/>
  <c r="D193" i="15"/>
  <c r="C193" i="15"/>
  <c r="K192" i="15"/>
  <c r="J192" i="15"/>
  <c r="I192" i="15"/>
  <c r="H192" i="15"/>
  <c r="G192" i="15"/>
  <c r="F192" i="15"/>
  <c r="E192" i="15"/>
  <c r="D192" i="15"/>
  <c r="C192" i="15"/>
  <c r="K191" i="15"/>
  <c r="J191" i="15"/>
  <c r="I191" i="15"/>
  <c r="H191" i="15"/>
  <c r="G191" i="15"/>
  <c r="F191" i="15"/>
  <c r="E191" i="15"/>
  <c r="D191" i="15"/>
  <c r="C191" i="15"/>
  <c r="K190" i="15"/>
  <c r="J190" i="15"/>
  <c r="I190" i="15"/>
  <c r="H190" i="15"/>
  <c r="G190" i="15"/>
  <c r="F190" i="15"/>
  <c r="E190" i="15"/>
  <c r="D190" i="15"/>
  <c r="C190" i="15"/>
  <c r="K189" i="15"/>
  <c r="J189" i="15"/>
  <c r="I189" i="15"/>
  <c r="H189" i="15"/>
  <c r="G189" i="15"/>
  <c r="F189" i="15"/>
  <c r="E189" i="15"/>
  <c r="D189" i="15"/>
  <c r="C189" i="15"/>
  <c r="K188" i="15"/>
  <c r="J188" i="15"/>
  <c r="I188" i="15"/>
  <c r="H188" i="15"/>
  <c r="G188" i="15"/>
  <c r="F188" i="15"/>
  <c r="E188" i="15"/>
  <c r="D188" i="15"/>
  <c r="C188" i="15"/>
  <c r="K187" i="15"/>
  <c r="J187" i="15"/>
  <c r="I187" i="15"/>
  <c r="H187" i="15"/>
  <c r="G187" i="15"/>
  <c r="F187" i="15"/>
  <c r="E187" i="15"/>
  <c r="D187" i="15"/>
  <c r="C187" i="15"/>
  <c r="K186" i="15"/>
  <c r="J186" i="15"/>
  <c r="I186" i="15"/>
  <c r="H186" i="15"/>
  <c r="G186" i="15"/>
  <c r="F186" i="15"/>
  <c r="E186" i="15"/>
  <c r="D186" i="15"/>
  <c r="C186" i="15"/>
  <c r="K185" i="15"/>
  <c r="J185" i="15"/>
  <c r="I185" i="15"/>
  <c r="H185" i="15"/>
  <c r="G185" i="15"/>
  <c r="F185" i="15"/>
  <c r="E185" i="15"/>
  <c r="D185" i="15"/>
  <c r="C185" i="15"/>
  <c r="K184" i="15"/>
  <c r="J184" i="15"/>
  <c r="I184" i="15"/>
  <c r="H184" i="15"/>
  <c r="G184" i="15"/>
  <c r="F184" i="15"/>
  <c r="E184" i="15"/>
  <c r="D184" i="15"/>
  <c r="C184" i="15"/>
  <c r="K183" i="15"/>
  <c r="J183" i="15"/>
  <c r="I183" i="15"/>
  <c r="H183" i="15"/>
  <c r="G183" i="15"/>
  <c r="F183" i="15"/>
  <c r="E183" i="15"/>
  <c r="D183" i="15"/>
  <c r="C183" i="15"/>
  <c r="K182" i="15"/>
  <c r="J182" i="15"/>
  <c r="I182" i="15"/>
  <c r="H182" i="15"/>
  <c r="G182" i="15"/>
  <c r="F182" i="15"/>
  <c r="E182" i="15"/>
  <c r="D182" i="15"/>
  <c r="C182" i="15"/>
  <c r="K181" i="15"/>
  <c r="J181" i="15"/>
  <c r="I181" i="15"/>
  <c r="H181" i="15"/>
  <c r="G181" i="15"/>
  <c r="F181" i="15"/>
  <c r="E181" i="15"/>
  <c r="D181" i="15"/>
  <c r="C181" i="15"/>
  <c r="K180" i="15"/>
  <c r="J180" i="15"/>
  <c r="I180" i="15"/>
  <c r="H180" i="15"/>
  <c r="G180" i="15"/>
  <c r="F180" i="15"/>
  <c r="E180" i="15"/>
  <c r="D180" i="15"/>
  <c r="C180" i="15"/>
  <c r="K179" i="15"/>
  <c r="J179" i="15"/>
  <c r="I179" i="15"/>
  <c r="H179" i="15"/>
  <c r="G179" i="15"/>
  <c r="F179" i="15"/>
  <c r="E179" i="15"/>
  <c r="D179" i="15"/>
  <c r="C179" i="15"/>
  <c r="K178" i="15"/>
  <c r="J178" i="15"/>
  <c r="I178" i="15"/>
  <c r="H178" i="15"/>
  <c r="G178" i="15"/>
  <c r="F178" i="15"/>
  <c r="E178" i="15"/>
  <c r="D178" i="15"/>
  <c r="C178" i="15"/>
  <c r="K177" i="15"/>
  <c r="J177" i="15"/>
  <c r="I177" i="15"/>
  <c r="H177" i="15"/>
  <c r="G177" i="15"/>
  <c r="F177" i="15"/>
  <c r="E177" i="15"/>
  <c r="D177" i="15"/>
  <c r="C177" i="15"/>
  <c r="K176" i="15"/>
  <c r="J176" i="15"/>
  <c r="I176" i="15"/>
  <c r="H176" i="15"/>
  <c r="G176" i="15"/>
  <c r="F176" i="15"/>
  <c r="E176" i="15"/>
  <c r="D176" i="15"/>
  <c r="C176" i="15"/>
  <c r="K175" i="15"/>
  <c r="J175" i="15"/>
  <c r="I175" i="15"/>
  <c r="H175" i="15"/>
  <c r="G175" i="15"/>
  <c r="F175" i="15"/>
  <c r="E175" i="15"/>
  <c r="D175" i="15"/>
  <c r="C175" i="15"/>
  <c r="K174" i="15"/>
  <c r="J174" i="15"/>
  <c r="I174" i="15"/>
  <c r="H174" i="15"/>
  <c r="G174" i="15"/>
  <c r="F174" i="15"/>
  <c r="E174" i="15"/>
  <c r="D174" i="15"/>
  <c r="C174" i="15"/>
  <c r="K173" i="15"/>
  <c r="J173" i="15"/>
  <c r="I173" i="15"/>
  <c r="H173" i="15"/>
  <c r="G173" i="15"/>
  <c r="F173" i="15"/>
  <c r="E173" i="15"/>
  <c r="D173" i="15"/>
  <c r="C173" i="15"/>
  <c r="K172" i="15"/>
  <c r="J172" i="15"/>
  <c r="I172" i="15"/>
  <c r="H172" i="15"/>
  <c r="G172" i="15"/>
  <c r="F172" i="15"/>
  <c r="E172" i="15"/>
  <c r="D172" i="15"/>
  <c r="C172" i="15"/>
  <c r="K171" i="15"/>
  <c r="J171" i="15"/>
  <c r="I171" i="15"/>
  <c r="H171" i="15"/>
  <c r="G171" i="15"/>
  <c r="F171" i="15"/>
  <c r="E171" i="15"/>
  <c r="D171" i="15"/>
  <c r="C171" i="15"/>
  <c r="K170" i="15"/>
  <c r="J170" i="15"/>
  <c r="I170" i="15"/>
  <c r="H170" i="15"/>
  <c r="G170" i="15"/>
  <c r="F170" i="15"/>
  <c r="E170" i="15"/>
  <c r="D170" i="15"/>
  <c r="C170" i="15"/>
  <c r="K169" i="15"/>
  <c r="J169" i="15"/>
  <c r="I169" i="15"/>
  <c r="H169" i="15"/>
  <c r="G169" i="15"/>
  <c r="F169" i="15"/>
  <c r="E169" i="15"/>
  <c r="D169" i="15"/>
  <c r="C169" i="15"/>
  <c r="K168" i="15"/>
  <c r="J168" i="15"/>
  <c r="I168" i="15"/>
  <c r="H168" i="15"/>
  <c r="G168" i="15"/>
  <c r="F168" i="15"/>
  <c r="E168" i="15"/>
  <c r="D168" i="15"/>
  <c r="C168" i="15"/>
  <c r="K167" i="15"/>
  <c r="J167" i="15"/>
  <c r="I167" i="15"/>
  <c r="H167" i="15"/>
  <c r="G167" i="15"/>
  <c r="F167" i="15"/>
  <c r="E167" i="15"/>
  <c r="D167" i="15"/>
  <c r="C167" i="15"/>
  <c r="K166" i="15"/>
  <c r="J166" i="15"/>
  <c r="I166" i="15"/>
  <c r="H166" i="15"/>
  <c r="G166" i="15"/>
  <c r="F166" i="15"/>
  <c r="E166" i="15"/>
  <c r="D166" i="15"/>
  <c r="C166" i="15"/>
  <c r="K165" i="15"/>
  <c r="J165" i="15"/>
  <c r="I165" i="15"/>
  <c r="H165" i="15"/>
  <c r="G165" i="15"/>
  <c r="F165" i="15"/>
  <c r="E165" i="15"/>
  <c r="D165" i="15"/>
  <c r="C165" i="15"/>
  <c r="K164" i="15"/>
  <c r="J164" i="15"/>
  <c r="I164" i="15"/>
  <c r="H164" i="15"/>
  <c r="G164" i="15"/>
  <c r="F164" i="15"/>
  <c r="E164" i="15"/>
  <c r="D164" i="15"/>
  <c r="C164" i="15"/>
  <c r="K163" i="15"/>
  <c r="J163" i="15"/>
  <c r="I163" i="15"/>
  <c r="H163" i="15"/>
  <c r="G163" i="15"/>
  <c r="F163" i="15"/>
  <c r="E163" i="15"/>
  <c r="D163" i="15"/>
  <c r="C163" i="15"/>
  <c r="K162" i="15"/>
  <c r="J162" i="15"/>
  <c r="I162" i="15"/>
  <c r="H162" i="15"/>
  <c r="G162" i="15"/>
  <c r="F162" i="15"/>
  <c r="E162" i="15"/>
  <c r="D162" i="15"/>
  <c r="C162" i="15"/>
  <c r="K161" i="15"/>
  <c r="J161" i="15"/>
  <c r="I161" i="15"/>
  <c r="H161" i="15"/>
  <c r="G161" i="15"/>
  <c r="F161" i="15"/>
  <c r="E161" i="15"/>
  <c r="D161" i="15"/>
  <c r="C161" i="15"/>
  <c r="K160" i="15"/>
  <c r="J160" i="15"/>
  <c r="I160" i="15"/>
  <c r="H160" i="15"/>
  <c r="G160" i="15"/>
  <c r="F160" i="15"/>
  <c r="E160" i="15"/>
  <c r="D160" i="15"/>
  <c r="C160" i="15"/>
  <c r="K159" i="15"/>
  <c r="J159" i="15"/>
  <c r="I159" i="15"/>
  <c r="H159" i="15"/>
  <c r="G159" i="15"/>
  <c r="F159" i="15"/>
  <c r="E159" i="15"/>
  <c r="D159" i="15"/>
  <c r="C159" i="15"/>
  <c r="K158" i="15"/>
  <c r="J158" i="15"/>
  <c r="I158" i="15"/>
  <c r="H158" i="15"/>
  <c r="G158" i="15"/>
  <c r="F158" i="15"/>
  <c r="E158" i="15"/>
  <c r="D158" i="15"/>
  <c r="C158" i="15"/>
  <c r="K157" i="15"/>
  <c r="J157" i="15"/>
  <c r="I157" i="15"/>
  <c r="H157" i="15"/>
  <c r="G157" i="15"/>
  <c r="F157" i="15"/>
  <c r="E157" i="15"/>
  <c r="D157" i="15"/>
  <c r="C157" i="15"/>
  <c r="K156" i="15"/>
  <c r="J156" i="15"/>
  <c r="I156" i="15"/>
  <c r="H156" i="15"/>
  <c r="G156" i="15"/>
  <c r="F156" i="15"/>
  <c r="E156" i="15"/>
  <c r="D156" i="15"/>
  <c r="C156" i="15"/>
  <c r="K155" i="15"/>
  <c r="J155" i="15"/>
  <c r="I155" i="15"/>
  <c r="H155" i="15"/>
  <c r="G155" i="15"/>
  <c r="F155" i="15"/>
  <c r="E155" i="15"/>
  <c r="D155" i="15"/>
  <c r="K154" i="15"/>
  <c r="J154" i="15"/>
  <c r="I154" i="15"/>
  <c r="H154" i="15"/>
  <c r="G154" i="15"/>
  <c r="F154" i="15"/>
  <c r="E154" i="15"/>
  <c r="D154" i="15"/>
  <c r="C154" i="15"/>
  <c r="K153" i="15"/>
  <c r="J153" i="15"/>
  <c r="I153" i="15"/>
  <c r="H153" i="15"/>
  <c r="G153" i="15"/>
  <c r="F153" i="15"/>
  <c r="E153" i="15"/>
  <c r="D153" i="15"/>
  <c r="C153" i="15"/>
  <c r="K152" i="15"/>
  <c r="J152" i="15"/>
  <c r="I152" i="15"/>
  <c r="H152" i="15"/>
  <c r="G152" i="15"/>
  <c r="F152" i="15"/>
  <c r="E152" i="15"/>
  <c r="D152" i="15"/>
  <c r="C152" i="15"/>
  <c r="K151" i="15"/>
  <c r="J151" i="15"/>
  <c r="I151" i="15"/>
  <c r="H151" i="15"/>
  <c r="G151" i="15"/>
  <c r="F151" i="15"/>
  <c r="E151" i="15"/>
  <c r="D151" i="15"/>
  <c r="C151" i="15"/>
  <c r="K150" i="15"/>
  <c r="J150" i="15"/>
  <c r="I150" i="15"/>
  <c r="H150" i="15"/>
  <c r="G150" i="15"/>
  <c r="F150" i="15"/>
  <c r="E150" i="15"/>
  <c r="D150" i="15"/>
  <c r="C150" i="15"/>
  <c r="K149" i="15"/>
  <c r="J149" i="15"/>
  <c r="I149" i="15"/>
  <c r="H149" i="15"/>
  <c r="G149" i="15"/>
  <c r="F149" i="15"/>
  <c r="E149" i="15"/>
  <c r="D149" i="15"/>
  <c r="C149" i="15"/>
  <c r="K148" i="15"/>
  <c r="J148" i="15"/>
  <c r="I148" i="15"/>
  <c r="H148" i="15"/>
  <c r="G148" i="15"/>
  <c r="F148" i="15"/>
  <c r="E148" i="15"/>
  <c r="D148" i="15"/>
  <c r="C148" i="15"/>
  <c r="K147" i="15"/>
  <c r="J147" i="15"/>
  <c r="I147" i="15"/>
  <c r="H147" i="15"/>
  <c r="G147" i="15"/>
  <c r="F147" i="15"/>
  <c r="E147" i="15"/>
  <c r="D147" i="15"/>
  <c r="C147" i="15"/>
  <c r="K146" i="15"/>
  <c r="J146" i="15"/>
  <c r="I146" i="15"/>
  <c r="H146" i="15"/>
  <c r="G146" i="15"/>
  <c r="F146" i="15"/>
  <c r="E146" i="15"/>
  <c r="D146" i="15"/>
  <c r="C146" i="15"/>
  <c r="K145" i="15"/>
  <c r="J145" i="15"/>
  <c r="I145" i="15"/>
  <c r="H145" i="15"/>
  <c r="G145" i="15"/>
  <c r="F145" i="15"/>
  <c r="E145" i="15"/>
  <c r="D145" i="15"/>
  <c r="C145" i="15"/>
  <c r="K144" i="15"/>
  <c r="J144" i="15"/>
  <c r="I144" i="15"/>
  <c r="H144" i="15"/>
  <c r="G144" i="15"/>
  <c r="F144" i="15"/>
  <c r="E144" i="15"/>
  <c r="D144" i="15"/>
  <c r="C144" i="15"/>
  <c r="K143" i="15"/>
  <c r="J143" i="15"/>
  <c r="I143" i="15"/>
  <c r="H143" i="15"/>
  <c r="G143" i="15"/>
  <c r="F143" i="15"/>
  <c r="E143" i="15"/>
  <c r="D143" i="15"/>
  <c r="C143" i="15"/>
  <c r="K142" i="15"/>
  <c r="J142" i="15"/>
  <c r="I142" i="15"/>
  <c r="H142" i="15"/>
  <c r="G142" i="15"/>
  <c r="F142" i="15"/>
  <c r="E142" i="15"/>
  <c r="D142" i="15"/>
  <c r="C142" i="15"/>
  <c r="K141" i="15"/>
  <c r="J141" i="15"/>
  <c r="I141" i="15"/>
  <c r="H141" i="15"/>
  <c r="G141" i="15"/>
  <c r="F141" i="15"/>
  <c r="E141" i="15"/>
  <c r="D141" i="15"/>
  <c r="C141" i="15"/>
  <c r="K140" i="15"/>
  <c r="J140" i="15"/>
  <c r="I140" i="15"/>
  <c r="H140" i="15"/>
  <c r="G140" i="15"/>
  <c r="F140" i="15"/>
  <c r="E140" i="15"/>
  <c r="D140" i="15"/>
  <c r="C140" i="15"/>
  <c r="K139" i="15"/>
  <c r="J139" i="15"/>
  <c r="I139" i="15"/>
  <c r="H139" i="15"/>
  <c r="G139" i="15"/>
  <c r="F139" i="15"/>
  <c r="E139" i="15"/>
  <c r="D139" i="15"/>
  <c r="C139" i="15"/>
  <c r="K138" i="15"/>
  <c r="J138" i="15"/>
  <c r="I138" i="15"/>
  <c r="H138" i="15"/>
  <c r="G138" i="15"/>
  <c r="F138" i="15"/>
  <c r="E138" i="15"/>
  <c r="D138" i="15"/>
  <c r="C155" i="15"/>
  <c r="C138" i="15"/>
  <c r="K137" i="15"/>
  <c r="J137" i="15"/>
  <c r="I137" i="15"/>
  <c r="H137" i="15"/>
  <c r="G137" i="15"/>
  <c r="F137" i="15"/>
  <c r="E137" i="15"/>
  <c r="D137" i="15"/>
  <c r="C137" i="15"/>
  <c r="K136" i="15"/>
  <c r="J136" i="15"/>
  <c r="I136" i="15"/>
  <c r="H136" i="15"/>
  <c r="G136" i="15"/>
  <c r="F136" i="15"/>
  <c r="E136" i="15"/>
  <c r="D136" i="15"/>
  <c r="C136" i="15"/>
  <c r="K135" i="15"/>
  <c r="J135" i="15"/>
  <c r="I135" i="15"/>
  <c r="H135" i="15"/>
  <c r="G135" i="15"/>
  <c r="F135" i="15"/>
  <c r="E135" i="15"/>
  <c r="D135" i="15"/>
  <c r="C135" i="15"/>
  <c r="K134" i="15"/>
  <c r="J134" i="15"/>
  <c r="I134" i="15"/>
  <c r="H134" i="15"/>
  <c r="G134" i="15"/>
  <c r="F134" i="15"/>
  <c r="E134" i="15"/>
  <c r="D134" i="15"/>
  <c r="C134" i="15"/>
  <c r="K133" i="15"/>
  <c r="J133" i="15"/>
  <c r="I133" i="15"/>
  <c r="H133" i="15"/>
  <c r="G133" i="15"/>
  <c r="F133" i="15"/>
  <c r="E133" i="15"/>
  <c r="D133" i="15"/>
  <c r="C133" i="15"/>
  <c r="K132" i="15"/>
  <c r="J132" i="15"/>
  <c r="I132" i="15"/>
  <c r="H132" i="15"/>
  <c r="G132" i="15"/>
  <c r="F132" i="15"/>
  <c r="E132" i="15"/>
  <c r="D132" i="15"/>
  <c r="C132" i="15"/>
  <c r="K131" i="15"/>
  <c r="J131" i="15"/>
  <c r="I131" i="15"/>
  <c r="H131" i="15"/>
  <c r="G131" i="15"/>
  <c r="F131" i="15"/>
  <c r="E131" i="15"/>
  <c r="D131" i="15"/>
  <c r="C131" i="15"/>
  <c r="K130" i="15"/>
  <c r="J130" i="15"/>
  <c r="I130" i="15"/>
  <c r="H130" i="15"/>
  <c r="G130" i="15"/>
  <c r="F130" i="15"/>
  <c r="E130" i="15"/>
  <c r="D130" i="15"/>
  <c r="C130" i="15"/>
  <c r="K129" i="15"/>
  <c r="J129" i="15"/>
  <c r="I129" i="15"/>
  <c r="H129" i="15"/>
  <c r="G129" i="15"/>
  <c r="F129" i="15"/>
  <c r="E129" i="15"/>
  <c r="D129" i="15"/>
  <c r="C129" i="15"/>
  <c r="K128" i="15"/>
  <c r="J128" i="15"/>
  <c r="I128" i="15"/>
  <c r="H128" i="15"/>
  <c r="G128" i="15"/>
  <c r="F128" i="15"/>
  <c r="E128" i="15"/>
  <c r="D128" i="15"/>
  <c r="C128" i="15"/>
  <c r="K127" i="15"/>
  <c r="J127" i="15"/>
  <c r="I127" i="15"/>
  <c r="H127" i="15"/>
  <c r="G127" i="15"/>
  <c r="F127" i="15"/>
  <c r="E127" i="15"/>
  <c r="D127" i="15"/>
  <c r="C127" i="15"/>
  <c r="K126" i="15"/>
  <c r="J126" i="15"/>
  <c r="I126" i="15"/>
  <c r="H126" i="15"/>
  <c r="G126" i="15"/>
  <c r="F126" i="15"/>
  <c r="E126" i="15"/>
  <c r="D126" i="15"/>
  <c r="C126" i="15"/>
  <c r="K125" i="15"/>
  <c r="J125" i="15"/>
  <c r="I125" i="15"/>
  <c r="H125" i="15"/>
  <c r="G125" i="15"/>
  <c r="F125" i="15"/>
  <c r="E125" i="15"/>
  <c r="D125" i="15"/>
  <c r="C125" i="15"/>
  <c r="K124" i="15"/>
  <c r="J124" i="15"/>
  <c r="I124" i="15"/>
  <c r="H124" i="15"/>
  <c r="G124" i="15"/>
  <c r="F124" i="15"/>
  <c r="E124" i="15"/>
  <c r="D124" i="15"/>
  <c r="C124" i="15"/>
  <c r="K123" i="15"/>
  <c r="J123" i="15"/>
  <c r="I123" i="15"/>
  <c r="H123" i="15"/>
  <c r="G123" i="15"/>
  <c r="F123" i="15"/>
  <c r="E123" i="15"/>
  <c r="D123" i="15"/>
  <c r="C123" i="15"/>
  <c r="K122" i="15"/>
  <c r="J122" i="15"/>
  <c r="I122" i="15"/>
  <c r="H122" i="15"/>
  <c r="G122" i="15"/>
  <c r="F122" i="15"/>
  <c r="E122" i="15"/>
  <c r="D122" i="15"/>
  <c r="C122" i="15"/>
  <c r="K121" i="15"/>
  <c r="J121" i="15"/>
  <c r="I121" i="15"/>
  <c r="H121" i="15"/>
  <c r="G121" i="15"/>
  <c r="F121" i="15"/>
  <c r="E121" i="15"/>
  <c r="D121" i="15"/>
  <c r="C121" i="15"/>
  <c r="K120" i="15"/>
  <c r="J120" i="15"/>
  <c r="I120" i="15"/>
  <c r="H120" i="15"/>
  <c r="G120" i="15"/>
  <c r="F120" i="15"/>
  <c r="E120" i="15"/>
  <c r="D120" i="15"/>
  <c r="C120" i="15"/>
  <c r="K119" i="15"/>
  <c r="J119" i="15"/>
  <c r="I119" i="15"/>
  <c r="H119" i="15"/>
  <c r="G119" i="15"/>
  <c r="F119" i="15"/>
  <c r="E119" i="15"/>
  <c r="D119" i="15"/>
  <c r="C119" i="15"/>
  <c r="K118" i="15"/>
  <c r="J118" i="15"/>
  <c r="I118" i="15"/>
  <c r="H118" i="15"/>
  <c r="G118" i="15"/>
  <c r="F118" i="15"/>
  <c r="E118" i="15"/>
  <c r="D118" i="15"/>
  <c r="C118" i="15"/>
  <c r="K117" i="15"/>
  <c r="J117" i="15"/>
  <c r="I117" i="15"/>
  <c r="H117" i="15"/>
  <c r="G117" i="15"/>
  <c r="F117" i="15"/>
  <c r="E117" i="15"/>
  <c r="D117" i="15"/>
  <c r="C117" i="15"/>
  <c r="K116" i="15"/>
  <c r="J116" i="15"/>
  <c r="I116" i="15"/>
  <c r="H116" i="15"/>
  <c r="G116" i="15"/>
  <c r="F116" i="15"/>
  <c r="E116" i="15"/>
  <c r="D116" i="15"/>
  <c r="C116" i="15"/>
  <c r="K115" i="15"/>
  <c r="J115" i="15"/>
  <c r="I115" i="15"/>
  <c r="H115" i="15"/>
  <c r="G115" i="15"/>
  <c r="F115" i="15"/>
  <c r="E115" i="15"/>
  <c r="D115" i="15"/>
  <c r="C115" i="15"/>
  <c r="K114" i="15"/>
  <c r="J114" i="15"/>
  <c r="I114" i="15"/>
  <c r="H114" i="15"/>
  <c r="G114" i="15"/>
  <c r="F114" i="15"/>
  <c r="E114" i="15"/>
  <c r="D114" i="15"/>
  <c r="C114" i="15"/>
  <c r="K113" i="15"/>
  <c r="J113" i="15"/>
  <c r="I113" i="15"/>
  <c r="H113" i="15"/>
  <c r="G113" i="15"/>
  <c r="F113" i="15"/>
  <c r="E113" i="15"/>
  <c r="D113" i="15"/>
  <c r="C113" i="15"/>
  <c r="K112" i="15"/>
  <c r="J112" i="15"/>
  <c r="I112" i="15"/>
  <c r="H112" i="15"/>
  <c r="G112" i="15"/>
  <c r="F112" i="15"/>
  <c r="E112" i="15"/>
  <c r="D112" i="15"/>
  <c r="C112" i="15"/>
  <c r="K111" i="15"/>
  <c r="J111" i="15"/>
  <c r="I111" i="15"/>
  <c r="H111" i="15"/>
  <c r="G111" i="15"/>
  <c r="F111" i="15"/>
  <c r="E111" i="15"/>
  <c r="D111" i="15"/>
  <c r="C111" i="15"/>
  <c r="K110" i="15"/>
  <c r="J110" i="15"/>
  <c r="I110" i="15"/>
  <c r="H110" i="15"/>
  <c r="G110" i="15"/>
  <c r="F110" i="15"/>
  <c r="E110" i="15"/>
  <c r="D110" i="15"/>
  <c r="C110" i="15"/>
  <c r="K109" i="15"/>
  <c r="J109" i="15"/>
  <c r="I109" i="15"/>
  <c r="H109" i="15"/>
  <c r="G109" i="15"/>
  <c r="F109" i="15"/>
  <c r="E109" i="15"/>
  <c r="D109" i="15"/>
  <c r="C109" i="15"/>
  <c r="K108" i="15"/>
  <c r="J108" i="15"/>
  <c r="I108" i="15"/>
  <c r="H108" i="15"/>
  <c r="G108" i="15"/>
  <c r="F108" i="15"/>
  <c r="E108" i="15"/>
  <c r="D108" i="15"/>
  <c r="C108" i="15"/>
  <c r="K107" i="15"/>
  <c r="J107" i="15"/>
  <c r="I107" i="15"/>
  <c r="H107" i="15"/>
  <c r="G107" i="15"/>
  <c r="F107" i="15"/>
  <c r="E107" i="15"/>
  <c r="D107" i="15"/>
  <c r="C107" i="15"/>
  <c r="K106" i="15"/>
  <c r="J106" i="15"/>
  <c r="I106" i="15"/>
  <c r="H106" i="15"/>
  <c r="G106" i="15"/>
  <c r="F106" i="15"/>
  <c r="E106" i="15"/>
  <c r="D106" i="15"/>
  <c r="C106" i="15"/>
  <c r="K105" i="15"/>
  <c r="J105" i="15"/>
  <c r="I105" i="15"/>
  <c r="H105" i="15"/>
  <c r="G105" i="15"/>
  <c r="F105" i="15"/>
  <c r="E105" i="15"/>
  <c r="D105" i="15"/>
  <c r="C105" i="15"/>
  <c r="K104" i="15"/>
  <c r="J104" i="15"/>
  <c r="I104" i="15"/>
  <c r="H104" i="15"/>
  <c r="G104" i="15"/>
  <c r="F104" i="15"/>
  <c r="E104" i="15"/>
  <c r="D104" i="15"/>
  <c r="C104" i="15"/>
  <c r="K103" i="15"/>
  <c r="J103" i="15"/>
  <c r="I103" i="15"/>
  <c r="H103" i="15"/>
  <c r="G103" i="15"/>
  <c r="F103" i="15"/>
  <c r="E103" i="15"/>
  <c r="D103" i="15"/>
  <c r="C103" i="15"/>
  <c r="K102" i="15"/>
  <c r="J102" i="15"/>
  <c r="I102" i="15"/>
  <c r="H102" i="15"/>
  <c r="G102" i="15"/>
  <c r="F102" i="15"/>
  <c r="E102" i="15"/>
  <c r="D102" i="15"/>
  <c r="C102" i="15"/>
  <c r="K101" i="15"/>
  <c r="J101" i="15"/>
  <c r="I101" i="15"/>
  <c r="H101" i="15"/>
  <c r="G101" i="15"/>
  <c r="F101" i="15"/>
  <c r="E101" i="15"/>
  <c r="D101" i="15"/>
  <c r="C101" i="15"/>
  <c r="K100" i="15"/>
  <c r="J100" i="15"/>
  <c r="I100" i="15"/>
  <c r="H100" i="15"/>
  <c r="G100" i="15"/>
  <c r="F100" i="15"/>
  <c r="E100" i="15"/>
  <c r="D100" i="15"/>
  <c r="C100" i="15"/>
  <c r="K99" i="15"/>
  <c r="J99" i="15"/>
  <c r="I99" i="15"/>
  <c r="H99" i="15"/>
  <c r="G99" i="15"/>
  <c r="F99" i="15"/>
  <c r="E99" i="15"/>
  <c r="D99" i="15"/>
  <c r="C99" i="15"/>
  <c r="K98" i="15"/>
  <c r="J98" i="15"/>
  <c r="I98" i="15"/>
  <c r="H98" i="15"/>
  <c r="G98" i="15"/>
  <c r="F98" i="15"/>
  <c r="E98" i="15"/>
  <c r="D98" i="15"/>
  <c r="C98" i="15"/>
  <c r="K97" i="15"/>
  <c r="J97" i="15"/>
  <c r="I97" i="15"/>
  <c r="H97" i="15"/>
  <c r="G97" i="15"/>
  <c r="F97" i="15"/>
  <c r="E97" i="15"/>
  <c r="D97" i="15"/>
  <c r="C97" i="15"/>
  <c r="K96" i="15"/>
  <c r="J96" i="15"/>
  <c r="I96" i="15"/>
  <c r="H96" i="15"/>
  <c r="G96" i="15"/>
  <c r="F96" i="15"/>
  <c r="E96" i="15"/>
  <c r="D96" i="15"/>
  <c r="C96" i="15"/>
  <c r="K95" i="15"/>
  <c r="J95" i="15"/>
  <c r="I95" i="15"/>
  <c r="H95" i="15"/>
  <c r="G95" i="15"/>
  <c r="F95" i="15"/>
  <c r="E95" i="15"/>
  <c r="D95" i="15"/>
  <c r="C95" i="15"/>
  <c r="K94" i="15"/>
  <c r="J94" i="15"/>
  <c r="I94" i="15"/>
  <c r="H94" i="15"/>
  <c r="G94" i="15"/>
  <c r="F94" i="15"/>
  <c r="E94" i="15"/>
  <c r="D94" i="15"/>
  <c r="C94" i="15"/>
  <c r="K93" i="15"/>
  <c r="J93" i="15"/>
  <c r="I93" i="15"/>
  <c r="H93" i="15"/>
  <c r="G93" i="15"/>
  <c r="F93" i="15"/>
  <c r="E93" i="15"/>
  <c r="D93" i="15"/>
  <c r="C93" i="15"/>
  <c r="K92" i="15"/>
  <c r="J92" i="15"/>
  <c r="I92" i="15"/>
  <c r="H92" i="15"/>
  <c r="G92" i="15"/>
  <c r="F92" i="15"/>
  <c r="E92" i="15"/>
  <c r="D92" i="15"/>
  <c r="C92" i="15"/>
  <c r="K91" i="15"/>
  <c r="J91" i="15"/>
  <c r="I91" i="15"/>
  <c r="H91" i="15"/>
  <c r="G91" i="15"/>
  <c r="F91" i="15"/>
  <c r="E91" i="15"/>
  <c r="D91" i="15"/>
  <c r="C91" i="15"/>
  <c r="K90" i="15"/>
  <c r="J90" i="15"/>
  <c r="I90" i="15"/>
  <c r="H90" i="15"/>
  <c r="G90" i="15"/>
  <c r="F90" i="15"/>
  <c r="E90" i="15"/>
  <c r="D90" i="15"/>
  <c r="C90" i="15"/>
  <c r="K89" i="15"/>
  <c r="J89" i="15"/>
  <c r="I89" i="15"/>
  <c r="H89" i="15"/>
  <c r="G89" i="15"/>
  <c r="F89" i="15"/>
  <c r="E89" i="15"/>
  <c r="D89" i="15"/>
  <c r="C89" i="15"/>
  <c r="K88" i="15"/>
  <c r="J88" i="15"/>
  <c r="I88" i="15"/>
  <c r="H88" i="15"/>
  <c r="G88" i="15"/>
  <c r="F88" i="15"/>
  <c r="E88" i="15"/>
  <c r="D88" i="15"/>
  <c r="C88" i="15"/>
  <c r="K87" i="15"/>
  <c r="J87" i="15"/>
  <c r="I87" i="15"/>
  <c r="H87" i="15"/>
  <c r="G87" i="15"/>
  <c r="F87" i="15"/>
  <c r="E87" i="15"/>
  <c r="D87" i="15"/>
  <c r="C87" i="15"/>
  <c r="K86" i="15"/>
  <c r="J86" i="15"/>
  <c r="I86" i="15"/>
  <c r="H86" i="15"/>
  <c r="G86" i="15"/>
  <c r="F86" i="15"/>
  <c r="E86" i="15"/>
  <c r="D86" i="15"/>
  <c r="C86" i="15"/>
  <c r="K85" i="15"/>
  <c r="J85" i="15"/>
  <c r="I85" i="15"/>
  <c r="H85" i="15"/>
  <c r="G85" i="15"/>
  <c r="F85" i="15"/>
  <c r="E85" i="15"/>
  <c r="D85" i="15"/>
  <c r="C85" i="15"/>
  <c r="K84" i="15"/>
  <c r="J84" i="15"/>
  <c r="I84" i="15"/>
  <c r="H84" i="15"/>
  <c r="G84" i="15"/>
  <c r="F84" i="15"/>
  <c r="E84" i="15"/>
  <c r="D84" i="15"/>
  <c r="C84" i="15"/>
  <c r="K83" i="15"/>
  <c r="J83" i="15"/>
  <c r="I83" i="15"/>
  <c r="H83" i="15"/>
  <c r="G83" i="15"/>
  <c r="F83" i="15"/>
  <c r="E83" i="15"/>
  <c r="D83" i="15"/>
  <c r="C83" i="15"/>
  <c r="K82" i="15"/>
  <c r="J82" i="15"/>
  <c r="I82" i="15"/>
  <c r="H82" i="15"/>
  <c r="G82" i="15"/>
  <c r="F82" i="15"/>
  <c r="E82" i="15"/>
  <c r="D82" i="15"/>
  <c r="C82" i="15"/>
  <c r="K81" i="15"/>
  <c r="J81" i="15"/>
  <c r="I81" i="15"/>
  <c r="H81" i="15"/>
  <c r="G81" i="15"/>
  <c r="F81" i="15"/>
  <c r="E81" i="15"/>
  <c r="D81" i="15"/>
  <c r="C81" i="15"/>
  <c r="K80" i="15"/>
  <c r="J80" i="15"/>
  <c r="I80" i="15"/>
  <c r="H80" i="15"/>
  <c r="G80" i="15"/>
  <c r="F80" i="15"/>
  <c r="E80" i="15"/>
  <c r="D80" i="15"/>
  <c r="C80" i="15"/>
  <c r="K79" i="15"/>
  <c r="J79" i="15"/>
  <c r="I79" i="15"/>
  <c r="H79" i="15"/>
  <c r="G79" i="15"/>
  <c r="F79" i="15"/>
  <c r="E79" i="15"/>
  <c r="D79" i="15"/>
  <c r="C79" i="15"/>
  <c r="K78" i="15"/>
  <c r="J78" i="15"/>
  <c r="I78" i="15"/>
  <c r="H78" i="15"/>
  <c r="G78" i="15"/>
  <c r="F78" i="15"/>
  <c r="E78" i="15"/>
  <c r="D78" i="15"/>
  <c r="C78" i="15"/>
  <c r="K77" i="15"/>
  <c r="J77" i="15"/>
  <c r="I77" i="15"/>
  <c r="H77" i="15"/>
  <c r="G77" i="15"/>
  <c r="F77" i="15"/>
  <c r="E77" i="15"/>
  <c r="D77" i="15"/>
  <c r="C77" i="15"/>
  <c r="K76" i="15"/>
  <c r="J76" i="15"/>
  <c r="I76" i="15"/>
  <c r="H76" i="15"/>
  <c r="G76" i="15"/>
  <c r="F76" i="15"/>
  <c r="E76" i="15"/>
  <c r="D76" i="15"/>
  <c r="C76" i="15"/>
  <c r="K75" i="15"/>
  <c r="J75" i="15"/>
  <c r="I75" i="15"/>
  <c r="H75" i="15"/>
  <c r="G75" i="15"/>
  <c r="F75" i="15"/>
  <c r="E75" i="15"/>
  <c r="D75" i="15"/>
  <c r="C75" i="15"/>
  <c r="K74" i="15"/>
  <c r="J74" i="15"/>
  <c r="I74" i="15"/>
  <c r="H74" i="15"/>
  <c r="G74" i="15"/>
  <c r="F74" i="15"/>
  <c r="E74" i="15"/>
  <c r="D74" i="15"/>
  <c r="C74" i="15"/>
  <c r="K73" i="15"/>
  <c r="J73" i="15"/>
  <c r="I73" i="15"/>
  <c r="H73" i="15"/>
  <c r="G73" i="15"/>
  <c r="F73" i="15"/>
  <c r="E73" i="15"/>
  <c r="D73" i="15"/>
  <c r="C73" i="15"/>
  <c r="K72" i="15"/>
  <c r="J72" i="15"/>
  <c r="I72" i="15"/>
  <c r="H72" i="15"/>
  <c r="G72" i="15"/>
  <c r="F72" i="15"/>
  <c r="E72" i="15"/>
  <c r="D72" i="15"/>
  <c r="C72" i="15"/>
  <c r="K71" i="15"/>
  <c r="J71" i="15"/>
  <c r="I71" i="15"/>
  <c r="H71" i="15"/>
  <c r="G71" i="15"/>
  <c r="F71" i="15"/>
  <c r="E71" i="15"/>
  <c r="D71" i="15"/>
  <c r="C71" i="15"/>
  <c r="K70" i="15"/>
  <c r="J70" i="15"/>
  <c r="I70" i="15"/>
  <c r="H70" i="15"/>
  <c r="G70" i="15"/>
  <c r="F70" i="15"/>
  <c r="E70" i="15"/>
  <c r="D70" i="15"/>
  <c r="C70" i="15"/>
  <c r="K69" i="15"/>
  <c r="J69" i="15"/>
  <c r="I69" i="15"/>
  <c r="H69" i="15"/>
  <c r="G69" i="15"/>
  <c r="F69" i="15"/>
  <c r="E69" i="15"/>
  <c r="D69" i="15"/>
  <c r="C69" i="15"/>
  <c r="K68" i="15"/>
  <c r="J68" i="15"/>
  <c r="I68" i="15"/>
  <c r="H68" i="15"/>
  <c r="G68" i="15"/>
  <c r="F68" i="15"/>
  <c r="E68" i="15"/>
  <c r="D68" i="15"/>
  <c r="C68" i="15"/>
  <c r="K67" i="15"/>
  <c r="J67" i="15"/>
  <c r="I67" i="15"/>
  <c r="H67" i="15"/>
  <c r="G67" i="15"/>
  <c r="F67" i="15"/>
  <c r="E67" i="15"/>
  <c r="D67" i="15"/>
  <c r="C67" i="15"/>
  <c r="K66" i="15"/>
  <c r="J66" i="15"/>
  <c r="I66" i="15"/>
  <c r="H66" i="15"/>
  <c r="G66" i="15"/>
  <c r="F66" i="15"/>
  <c r="E66" i="15"/>
  <c r="D66" i="15"/>
  <c r="C66" i="15"/>
  <c r="K65" i="15"/>
  <c r="J65" i="15"/>
  <c r="I65" i="15"/>
  <c r="H65" i="15"/>
  <c r="G65" i="15"/>
  <c r="F65" i="15"/>
  <c r="E65" i="15"/>
  <c r="D65" i="15"/>
  <c r="C65" i="15"/>
  <c r="K64" i="15"/>
  <c r="J64" i="15"/>
  <c r="I64" i="15"/>
  <c r="H64" i="15"/>
  <c r="G64" i="15"/>
  <c r="F64" i="15"/>
  <c r="E64" i="15"/>
  <c r="D64" i="15"/>
  <c r="C64" i="15"/>
  <c r="K63" i="15"/>
  <c r="J63" i="15"/>
  <c r="I63" i="15"/>
  <c r="H63" i="15"/>
  <c r="G63" i="15"/>
  <c r="F63" i="15"/>
  <c r="E63" i="15"/>
  <c r="D63" i="15"/>
  <c r="C63" i="15"/>
  <c r="K62" i="15"/>
  <c r="J62" i="15"/>
  <c r="I62" i="15"/>
  <c r="H62" i="15"/>
  <c r="G62" i="15"/>
  <c r="F62" i="15"/>
  <c r="E62" i="15"/>
  <c r="D62" i="15"/>
  <c r="C62" i="15"/>
  <c r="K61" i="15"/>
  <c r="J61" i="15"/>
  <c r="I61" i="15"/>
  <c r="H61" i="15"/>
  <c r="G61" i="15"/>
  <c r="F61" i="15"/>
  <c r="E61" i="15"/>
  <c r="D61" i="15"/>
  <c r="C61" i="15"/>
  <c r="K60" i="15"/>
  <c r="J60" i="15"/>
  <c r="I60" i="15"/>
  <c r="H60" i="15"/>
  <c r="G60" i="15"/>
  <c r="F60" i="15"/>
  <c r="E60" i="15"/>
  <c r="D60" i="15"/>
  <c r="C60" i="15"/>
  <c r="K59" i="15"/>
  <c r="J59" i="15"/>
  <c r="I59" i="15"/>
  <c r="H59" i="15"/>
  <c r="G59" i="15"/>
  <c r="F59" i="15"/>
  <c r="E59" i="15"/>
  <c r="D59" i="15"/>
  <c r="C59" i="15"/>
  <c r="K58" i="15"/>
  <c r="J58" i="15"/>
  <c r="I58" i="15"/>
  <c r="H58" i="15"/>
  <c r="G58" i="15"/>
  <c r="F58" i="15"/>
  <c r="E58" i="15"/>
  <c r="D58" i="15"/>
  <c r="C58" i="15"/>
  <c r="K57" i="15"/>
  <c r="J57" i="15"/>
  <c r="I57" i="15"/>
  <c r="H57" i="15"/>
  <c r="G57" i="15"/>
  <c r="F57" i="15"/>
  <c r="E57" i="15"/>
  <c r="D57" i="15"/>
  <c r="C57" i="15"/>
  <c r="K56" i="15"/>
  <c r="J56" i="15"/>
  <c r="I56" i="15"/>
  <c r="H56" i="15"/>
  <c r="G56" i="15"/>
  <c r="F56" i="15"/>
  <c r="E56" i="15"/>
  <c r="D56" i="15"/>
  <c r="C56" i="15"/>
  <c r="K55" i="15"/>
  <c r="J55" i="15"/>
  <c r="I55" i="15"/>
  <c r="H55" i="15"/>
  <c r="G55" i="15"/>
  <c r="F55" i="15"/>
  <c r="E55" i="15"/>
  <c r="D55" i="15"/>
  <c r="C55" i="15"/>
  <c r="K54" i="15"/>
  <c r="J54" i="15"/>
  <c r="I54" i="15"/>
  <c r="H54" i="15"/>
  <c r="G54" i="15"/>
  <c r="F54" i="15"/>
  <c r="E54" i="15"/>
  <c r="D54" i="15"/>
  <c r="C54" i="15"/>
  <c r="K53" i="15"/>
  <c r="J53" i="15"/>
  <c r="I53" i="15"/>
  <c r="H53" i="15"/>
  <c r="G53" i="15"/>
  <c r="F53" i="15"/>
  <c r="E53" i="15"/>
  <c r="D53" i="15"/>
  <c r="C53" i="15"/>
  <c r="K52" i="15"/>
  <c r="J52" i="15"/>
  <c r="I52" i="15"/>
  <c r="H52" i="15"/>
  <c r="G52" i="15"/>
  <c r="F52" i="15"/>
  <c r="E52" i="15"/>
  <c r="D52" i="15"/>
  <c r="C52" i="15"/>
  <c r="K51" i="15"/>
  <c r="J51" i="15"/>
  <c r="I51" i="15"/>
  <c r="H51" i="15"/>
  <c r="G51" i="15"/>
  <c r="F51" i="15"/>
  <c r="E51" i="15"/>
  <c r="D51" i="15"/>
  <c r="C51" i="15"/>
  <c r="K50" i="15"/>
  <c r="J50" i="15"/>
  <c r="I50" i="15"/>
  <c r="H50" i="15"/>
  <c r="G50" i="15"/>
  <c r="F50" i="15"/>
  <c r="E50" i="15"/>
  <c r="D50" i="15"/>
  <c r="C50" i="15"/>
  <c r="K49" i="15"/>
  <c r="J49" i="15"/>
  <c r="I49" i="15"/>
  <c r="H49" i="15"/>
  <c r="G49" i="15"/>
  <c r="F49" i="15"/>
  <c r="E49" i="15"/>
  <c r="D49" i="15"/>
  <c r="C49" i="15"/>
  <c r="K48" i="15"/>
  <c r="J48" i="15"/>
  <c r="I48" i="15"/>
  <c r="H48" i="15"/>
  <c r="G48" i="15"/>
  <c r="F48" i="15"/>
  <c r="E48" i="15"/>
  <c r="D48" i="15"/>
  <c r="C48" i="15"/>
  <c r="K47" i="15"/>
  <c r="J47" i="15"/>
  <c r="I47" i="15"/>
  <c r="H47" i="15"/>
  <c r="G47" i="15"/>
  <c r="F47" i="15"/>
  <c r="E47" i="15"/>
  <c r="D47" i="15"/>
  <c r="C47" i="15"/>
  <c r="K46" i="15"/>
  <c r="J46" i="15"/>
  <c r="I46" i="15"/>
  <c r="H46" i="15"/>
  <c r="G46" i="15"/>
  <c r="F46" i="15"/>
  <c r="E46" i="15"/>
  <c r="D46" i="15"/>
  <c r="C46" i="15"/>
  <c r="K45" i="15"/>
  <c r="J45" i="15"/>
  <c r="I45" i="15"/>
  <c r="H45" i="15"/>
  <c r="G45" i="15"/>
  <c r="F45" i="15"/>
  <c r="E45" i="15"/>
  <c r="D45" i="15"/>
  <c r="C45" i="15"/>
  <c r="K44" i="15"/>
  <c r="J44" i="15"/>
  <c r="I44" i="15"/>
  <c r="H44" i="15"/>
  <c r="G44" i="15"/>
  <c r="F44" i="15"/>
  <c r="E44" i="15"/>
  <c r="D44" i="15"/>
  <c r="C44" i="15"/>
  <c r="K43" i="15"/>
  <c r="J43" i="15"/>
  <c r="I43" i="15"/>
  <c r="H43" i="15"/>
  <c r="G43" i="15"/>
  <c r="F43" i="15"/>
  <c r="E43" i="15"/>
  <c r="D43" i="15"/>
  <c r="C43" i="15"/>
  <c r="K42" i="15"/>
  <c r="J42" i="15"/>
  <c r="I42" i="15"/>
  <c r="H42" i="15"/>
  <c r="G42" i="15"/>
  <c r="F42" i="15"/>
  <c r="E42" i="15"/>
  <c r="D42" i="15"/>
  <c r="C42" i="15"/>
  <c r="K41" i="15"/>
  <c r="J41" i="15"/>
  <c r="I41" i="15"/>
  <c r="H41" i="15"/>
  <c r="G41" i="15"/>
  <c r="F41" i="15"/>
  <c r="E41" i="15"/>
  <c r="D41" i="15"/>
  <c r="C41" i="15"/>
  <c r="K40" i="15"/>
  <c r="J40" i="15"/>
  <c r="I40" i="15"/>
  <c r="H40" i="15"/>
  <c r="G40" i="15"/>
  <c r="F40" i="15"/>
  <c r="E40" i="15"/>
  <c r="D40" i="15"/>
  <c r="C40" i="15"/>
  <c r="K39" i="15"/>
  <c r="J39" i="15"/>
  <c r="I39" i="15"/>
  <c r="H39" i="15"/>
  <c r="G39" i="15"/>
  <c r="F39" i="15"/>
  <c r="E39" i="15"/>
  <c r="D39" i="15"/>
  <c r="C39" i="15"/>
  <c r="K38" i="15"/>
  <c r="J38" i="15"/>
  <c r="I38" i="15"/>
  <c r="H38" i="15"/>
  <c r="G38" i="15"/>
  <c r="F38" i="15"/>
  <c r="E38" i="15"/>
  <c r="D38" i="15"/>
  <c r="C38" i="15"/>
  <c r="K37" i="15"/>
  <c r="J37" i="15"/>
  <c r="I37" i="15"/>
  <c r="H37" i="15"/>
  <c r="G37" i="15"/>
  <c r="F37" i="15"/>
  <c r="E37" i="15"/>
  <c r="D37" i="15"/>
  <c r="C37" i="15"/>
  <c r="K36" i="15"/>
  <c r="J36" i="15"/>
  <c r="I36" i="15"/>
  <c r="H36" i="15"/>
  <c r="G36" i="15"/>
  <c r="F36" i="15"/>
  <c r="E36" i="15"/>
  <c r="D36" i="15"/>
  <c r="C36" i="15"/>
  <c r="K35" i="15"/>
  <c r="J35" i="15"/>
  <c r="I35" i="15"/>
  <c r="H35" i="15"/>
  <c r="G35" i="15"/>
  <c r="F35" i="15"/>
  <c r="E35" i="15"/>
  <c r="D35" i="15"/>
  <c r="C35" i="15"/>
  <c r="K34" i="15"/>
  <c r="J34" i="15"/>
  <c r="I34" i="15"/>
  <c r="H34" i="15"/>
  <c r="G34" i="15"/>
  <c r="F34" i="15"/>
  <c r="E34" i="15"/>
  <c r="D34" i="15"/>
  <c r="C34" i="15"/>
  <c r="K33" i="15"/>
  <c r="J33" i="15"/>
  <c r="I33" i="15"/>
  <c r="H33" i="15"/>
  <c r="G33" i="15"/>
  <c r="F33" i="15"/>
  <c r="E33" i="15"/>
  <c r="D33" i="15"/>
  <c r="C33" i="15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C31" i="15"/>
  <c r="K30" i="15"/>
  <c r="J30" i="15"/>
  <c r="I30" i="15"/>
  <c r="H30" i="15"/>
  <c r="G30" i="15"/>
  <c r="F30" i="15"/>
  <c r="E30" i="15"/>
  <c r="D30" i="15"/>
  <c r="C30" i="15"/>
  <c r="K29" i="15"/>
  <c r="J29" i="15"/>
  <c r="I29" i="15"/>
  <c r="H29" i="15"/>
  <c r="G29" i="15"/>
  <c r="F29" i="15"/>
  <c r="E29" i="15"/>
  <c r="D29" i="15"/>
  <c r="C29" i="15"/>
  <c r="K28" i="15"/>
  <c r="J28" i="15"/>
  <c r="I28" i="15"/>
  <c r="H28" i="15"/>
  <c r="G28" i="15"/>
  <c r="F28" i="15"/>
  <c r="E28" i="15"/>
  <c r="D28" i="15"/>
  <c r="C28" i="15"/>
  <c r="K27" i="15"/>
  <c r="J27" i="15"/>
  <c r="I27" i="15"/>
  <c r="H27" i="15"/>
  <c r="G27" i="15"/>
  <c r="F27" i="15"/>
  <c r="E27" i="15"/>
  <c r="D27" i="15"/>
  <c r="C27" i="15"/>
  <c r="K26" i="15"/>
  <c r="J26" i="15"/>
  <c r="I26" i="15"/>
  <c r="H26" i="15"/>
  <c r="G26" i="15"/>
  <c r="F26" i="15"/>
  <c r="E26" i="15"/>
  <c r="D26" i="15"/>
  <c r="C26" i="15"/>
  <c r="K25" i="15"/>
  <c r="J25" i="15"/>
  <c r="I25" i="15"/>
  <c r="H25" i="15"/>
  <c r="G25" i="15"/>
  <c r="F25" i="15"/>
  <c r="E25" i="15"/>
  <c r="D25" i="15"/>
  <c r="C25" i="15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C23" i="15"/>
  <c r="K22" i="15"/>
  <c r="J22" i="15"/>
  <c r="I22" i="15"/>
  <c r="H22" i="15"/>
  <c r="G22" i="15"/>
  <c r="F22" i="15"/>
  <c r="E22" i="15"/>
  <c r="D22" i="15"/>
  <c r="C22" i="15"/>
  <c r="K21" i="15"/>
  <c r="J21" i="15"/>
  <c r="I21" i="15"/>
  <c r="H21" i="15"/>
  <c r="G21" i="15"/>
  <c r="F21" i="15"/>
  <c r="E21" i="15"/>
  <c r="D21" i="15"/>
  <c r="C21" i="15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C19" i="15"/>
  <c r="K18" i="15"/>
  <c r="J18" i="15"/>
  <c r="I18" i="15"/>
  <c r="H18" i="15"/>
  <c r="G18" i="15"/>
  <c r="F18" i="15"/>
  <c r="E18" i="15"/>
  <c r="D18" i="15"/>
  <c r="C18" i="15"/>
  <c r="K17" i="15"/>
  <c r="J17" i="15"/>
  <c r="I17" i="15"/>
  <c r="H17" i="15"/>
  <c r="G17" i="15"/>
  <c r="F17" i="15"/>
  <c r="E17" i="15"/>
  <c r="D17" i="15"/>
  <c r="C17" i="15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C15" i="15"/>
  <c r="K14" i="15"/>
  <c r="J14" i="15"/>
  <c r="I14" i="15"/>
  <c r="H14" i="15"/>
  <c r="G14" i="15"/>
  <c r="F14" i="15"/>
  <c r="E14" i="15"/>
  <c r="D14" i="15"/>
  <c r="C14" i="15"/>
  <c r="K13" i="15"/>
  <c r="J13" i="15"/>
  <c r="I13" i="15"/>
  <c r="H13" i="15"/>
  <c r="G13" i="15"/>
  <c r="F13" i="15"/>
  <c r="E13" i="15"/>
  <c r="D13" i="15"/>
  <c r="C13" i="15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C11" i="15"/>
  <c r="K10" i="15"/>
  <c r="J10" i="15"/>
  <c r="I10" i="15"/>
  <c r="H10" i="15"/>
  <c r="G10" i="15"/>
  <c r="F10" i="15"/>
  <c r="E10" i="15"/>
  <c r="D10" i="15"/>
  <c r="C10" i="15"/>
  <c r="K9" i="15"/>
  <c r="J9" i="15"/>
  <c r="I9" i="15"/>
  <c r="H9" i="15"/>
  <c r="G9" i="15"/>
  <c r="F9" i="15"/>
  <c r="E9" i="15"/>
  <c r="D9" i="15"/>
  <c r="C9" i="15"/>
  <c r="K8" i="15"/>
  <c r="J8" i="15"/>
  <c r="I8" i="15"/>
  <c r="H8" i="15"/>
  <c r="G8" i="15"/>
  <c r="F8" i="15"/>
  <c r="E8" i="15"/>
  <c r="D8" i="15"/>
  <c r="C8" i="15"/>
  <c r="K7" i="15"/>
  <c r="J7" i="15"/>
  <c r="I7" i="15"/>
  <c r="H7" i="15"/>
  <c r="G7" i="15"/>
  <c r="F7" i="15"/>
  <c r="E7" i="15"/>
  <c r="D7" i="15"/>
  <c r="C7" i="15"/>
  <c r="K6" i="15"/>
  <c r="J6" i="15"/>
  <c r="I6" i="15"/>
  <c r="H6" i="15"/>
  <c r="G6" i="15"/>
  <c r="F6" i="15"/>
  <c r="E6" i="15"/>
  <c r="D6" i="15"/>
  <c r="C6" i="15"/>
  <c r="K5" i="15"/>
  <c r="J5" i="15"/>
  <c r="I5" i="15"/>
  <c r="H5" i="15"/>
  <c r="G5" i="15"/>
  <c r="F5" i="15"/>
  <c r="E5" i="15"/>
  <c r="D5" i="15"/>
  <c r="C5" i="15"/>
  <c r="K4" i="15"/>
  <c r="J4" i="15"/>
  <c r="I4" i="15"/>
  <c r="H4" i="15"/>
  <c r="G4" i="15"/>
  <c r="F4" i="15"/>
  <c r="E4" i="15"/>
  <c r="D4" i="15"/>
  <c r="C4" i="15"/>
  <c r="K3" i="15"/>
  <c r="J3" i="15"/>
  <c r="I3" i="15"/>
  <c r="H3" i="15"/>
  <c r="G3" i="15"/>
  <c r="F3" i="15"/>
  <c r="E3" i="15"/>
  <c r="D3" i="15"/>
  <c r="C3" i="15"/>
  <c r="K2" i="15"/>
  <c r="J2" i="15"/>
  <c r="I2" i="15"/>
  <c r="H2" i="15"/>
  <c r="G2" i="15"/>
  <c r="F2" i="15"/>
  <c r="E2" i="15"/>
  <c r="D2" i="15"/>
  <c r="C2" i="15"/>
</calcChain>
</file>

<file path=xl/sharedStrings.xml><?xml version="1.0" encoding="utf-8"?>
<sst xmlns="http://schemas.openxmlformats.org/spreadsheetml/2006/main" count="907" uniqueCount="54">
  <si>
    <t>SECRETARÍA DE ESTADO DE ENERGÍA</t>
  </si>
  <si>
    <t>SUBDIRECCIÓN GENERAL DE PROSPECTIVA, ESTRATEGIA Y NORMATIVA EN MATERIA DE ENERGÍA</t>
  </si>
  <si>
    <t>ISSN EN LINEA: 2603-6134</t>
  </si>
  <si>
    <t>NIPO EN LINEA: 665-20-086-8</t>
  </si>
  <si>
    <t>No se incluyen datos de centrales de potencia menor de 1 MW</t>
  </si>
  <si>
    <t>Combustible</t>
  </si>
  <si>
    <t>Aprovisionamientos (MWh)</t>
  </si>
  <si>
    <t>Existencias iniciales (MWh)</t>
  </si>
  <si>
    <t>Existencias finales (MWh)</t>
  </si>
  <si>
    <t>Regularización de existencias iniciales</t>
  </si>
  <si>
    <t>Consumo (MWh)</t>
  </si>
  <si>
    <t>Consumo (TJ)</t>
  </si>
  <si>
    <t>Consumo (en unidades físicas)</t>
  </si>
  <si>
    <t>Electricidad producida (MWh)</t>
  </si>
  <si>
    <t>Electricidad neta (MWh)</t>
  </si>
  <si>
    <t>Antracita</t>
  </si>
  <si>
    <t>Biogases</t>
  </si>
  <si>
    <t>Gas de Alto Horno</t>
  </si>
  <si>
    <t>Gas de coque</t>
  </si>
  <si>
    <t>Fuel oil</t>
  </si>
  <si>
    <t>Diesel</t>
  </si>
  <si>
    <t>GLP</t>
  </si>
  <si>
    <t>Residuos urbanos</t>
  </si>
  <si>
    <t>Gas Natural</t>
  </si>
  <si>
    <t>Carbón bituminoso</t>
  </si>
  <si>
    <t>Otras fuentes</t>
  </si>
  <si>
    <t>Coque de petróleo</t>
  </si>
  <si>
    <t>Gas de refinería</t>
  </si>
  <si>
    <t>Biomasa</t>
  </si>
  <si>
    <t>Carbón sub-bituminoso</t>
  </si>
  <si>
    <t>Residuos industriales no renovables</t>
  </si>
  <si>
    <t>Biolíquidos</t>
  </si>
  <si>
    <t>Exitencias iniciales (MWh)</t>
  </si>
  <si>
    <t>Exitencias finales (MWh)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</si>
  <si>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</si>
  <si>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</si>
  <si>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</si>
  <si>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</si>
  <si>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</si>
  <si>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</si>
  <si>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</si>
  <si>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</si>
  <si>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</si>
  <si>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</si>
  <si>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</si>
  <si>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</si>
  <si>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</si>
  <si>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Etiquetas de columna</t>
  </si>
  <si>
    <t>Suma de Consumo (MWh)</t>
  </si>
  <si>
    <t>Suma de Electricidad neta (MWh)</t>
  </si>
  <si>
    <t>Consumo de Combustibles (MWh)</t>
  </si>
  <si>
    <t>Generación Neta-Combustibles (MWh)</t>
  </si>
  <si>
    <t>ESTADÍSTICA DE LA INDUSTRIA DE LA ENERGÍA ELÉCTRICA ENERO-DICIEMBRE 2023</t>
  </si>
  <si>
    <t>DATOS PROVISIONALES A FECHA 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</si>
</sst>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9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2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6699CC"/>
        <bgColor rgb="FF6699CC"/>
      </patternFill>
    </fill>
    <fill>
      <patternFill patternType="solid">
        <fgColor rgb="FFDDEBF7"/>
        <bgColor rgb="FFDDEBF7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2" fillId="0" borderId="0" applyNumberFormat="0" applyBorder="0" applyProtection="0"/>
  </cellStyleXfs>
  <cellXfs count="47">
    <xf numFmtId="0" fontId="0" fillId="0" borderId="0" xfId="0"/>
    <xf numFmtId="0" fontId="0" fillId="0" borderId="0" xfId="2" applyFont="1" applyAlignment="1">
      <alignment horizontal="justify" vertical="top"/>
    </xf>
    <xf numFmtId="0" fontId="3" fillId="0" borderId="0" xfId="2" applyFont="1" applyAlignment="1">
      <alignment vertical="top"/>
    </xf>
    <xf numFmtId="0" fontId="3" fillId="0" borderId="0" xfId="3" applyFont="1"/>
    <xf numFmtId="0" fontId="5" fillId="0" borderId="0" xfId="2" applyFont="1" applyAlignment="1">
      <alignment vertical="top"/>
    </xf>
    <xf numFmtId="0" fontId="0" fillId="0" borderId="0" xfId="2" applyFont="1" applyAlignment="1">
      <alignment vertical="top"/>
    </xf>
    <xf numFmtId="0" fontId="0" fillId="0" borderId="0" xfId="2" applyFont="1" applyAlignment="1">
      <alignment horizontal="left" vertical="top"/>
    </xf>
    <xf numFmtId="0" fontId="6" fillId="2" borderId="1" xfId="0" applyFont="1" applyFill="1" applyBorder="1"/>
    <xf numFmtId="0" fontId="0" fillId="0" borderId="2" xfId="0" applyBorder="1"/>
    <xf numFmtId="0" fontId="0" fillId="3" borderId="1" xfId="0" applyFill="1" applyBorder="1"/>
    <xf numFmtId="4" fontId="0" fillId="4" borderId="1" xfId="0" applyNumberFormat="1" applyFill="1" applyBorder="1" applyAlignment="1">
      <alignment horizontal="center"/>
    </xf>
    <xf numFmtId="4" fontId="0" fillId="0" borderId="0" xfId="0" applyNumberFormat="1"/>
    <xf numFmtId="0" fontId="0" fillId="3" borderId="3" xfId="0" applyFill="1" applyBorder="1"/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0" fillId="3" borderId="6" xfId="0" applyFill="1" applyBorder="1"/>
    <xf numFmtId="0" fontId="6" fillId="2" borderId="3" xfId="0" applyFont="1" applyFill="1" applyBorder="1"/>
    <xf numFmtId="4" fontId="0" fillId="4" borderId="3" xfId="0" applyNumberForma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4" fontId="0" fillId="4" borderId="8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6" fillId="2" borderId="13" xfId="0" applyFont="1" applyFill="1" applyBorder="1"/>
    <xf numFmtId="0" fontId="6" fillId="2" borderId="12" xfId="0" applyFont="1" applyFill="1" applyBorder="1"/>
    <xf numFmtId="0" fontId="8" fillId="2" borderId="10" xfId="0" applyFont="1" applyFill="1" applyBorder="1"/>
    <xf numFmtId="0" fontId="0" fillId="0" borderId="14" xfId="0" pivotButton="1" applyBorder="1" applyAlignment="1">
      <alignment horizontal="center"/>
    </xf>
    <xf numFmtId="0" fontId="0" fillId="0" borderId="14" xfId="0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" fontId="0" fillId="4" borderId="9" xfId="0" applyNumberForma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3" fillId="0" borderId="0" xfId="2" applyFont="1" applyAlignment="1">
      <alignment horizontal="justify" vertical="top"/>
    </xf>
    <xf numFmtId="0" fontId="4" fillId="0" borderId="0" xfId="2" applyFont="1" applyAlignment="1">
      <alignment horizontal="center" vertical="top" wrapText="1"/>
    </xf>
    <xf numFmtId="0" fontId="7" fillId="5" borderId="1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</cellXfs>
  <cellStyles count="4">
    <cellStyle name="Millares" xfId="1" builtinId="3" customBuiltin="1"/>
    <cellStyle name="Normal" xfId="0" builtinId="0" customBuiltin="1"/>
    <cellStyle name="Normal 2" xfId="2" xr:uid="{00000000-0005-0000-0000-000002000000}"/>
    <cellStyle name="Normal 2 2" xfId="3" xr:uid="{00000000-0005-0000-0000-000003000000}"/>
  </cellStyles>
  <dxfs count="293"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right style="medium">
          <color rgb="FF000000"/>
        </righ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4" formatCode="#,##0.0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left style="medium">
          <color rgb="FF000000"/>
        </left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rgb="FF6699CC"/>
          <bgColor rgb="FF6699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6699CC"/>
          <bgColor rgb="FF6699CC"/>
        </patternFill>
      </fill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/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numFmt numFmtId="4" formatCode="#,##0.00"/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fill>
        <patternFill patternType="solid">
          <fgColor rgb="FFDDEBF7"/>
          <bgColor rgb="FFDDEBF7"/>
        </patternFill>
      </fill>
      <alignment horizontal="general" vertical="bottom" textRotation="0" wrapText="0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  <protection locked="1" hidden="0"/>
    </dxf>
    <dxf>
      <border outline="0">
        <top style="medium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ill>
        <patternFill patternType="solid">
          <fgColor rgb="FFFFFFFF"/>
          <bgColor rgb="FFFFFFFF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6699CC"/>
          <bgColor rgb="FF6699CC"/>
        </patternFill>
      </fill>
      <alignment horizontal="general" vertical="bottom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microsoft.com/office/2007/relationships/slicerCache" Target="slicerCaches/slicerCache1.xml"/><Relationship Id="rId26" Type="http://schemas.microsoft.com/office/2007/relationships/slicerCache" Target="slicerCaches/slicerCache9.xml"/><Relationship Id="rId3" Type="http://schemas.openxmlformats.org/officeDocument/2006/relationships/worksheet" Target="worksheets/sheet3.xml"/><Relationship Id="rId21" Type="http://schemas.microsoft.com/office/2007/relationships/slicerCache" Target="slicerCaches/slicerCache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07/relationships/slicerCache" Target="slicerCaches/slicerCache3.xml"/><Relationship Id="rId29" Type="http://schemas.microsoft.com/office/2007/relationships/slicerCache" Target="slicerCaches/slicerCache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6.xml"/><Relationship Id="rId28" Type="http://schemas.microsoft.com/office/2007/relationships/slicerCache" Target="slicerCaches/slicerCache11.xml"/><Relationship Id="rId10" Type="http://schemas.openxmlformats.org/officeDocument/2006/relationships/worksheet" Target="worksheets/sheet10.xml"/><Relationship Id="rId19" Type="http://schemas.microsoft.com/office/2007/relationships/slicerCache" Target="slicerCaches/slicerCache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5.xml"/><Relationship Id="rId27" Type="http://schemas.microsoft.com/office/2007/relationships/slicerCache" Target="slicerCaches/slicerCache10.xml"/><Relationship Id="rId30" Type="http://schemas.microsoft.com/office/2007/relationships/slicerCache" Target="slicerCaches/slicerCache1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Ex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Ex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Ex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Ex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Ex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Ex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Ex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Ex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Ex26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de 2023.xlsx]EvolMensual!TablaDinámica7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effectLst/>
              </a:rPr>
              <a:t>Evolución mensual consumo Otros Combustibles 2022</a:t>
            </a:r>
            <a:endParaRPr lang="es-ES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EvolMensual!$B$75:$B$76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EvolMensual!$B$77:$B$88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C-4C8B-8638-CAB3610698E5}"/>
            </c:ext>
          </c:extLst>
        </c:ser>
        <c:ser>
          <c:idx val="1"/>
          <c:order val="1"/>
          <c:tx>
            <c:strRef>
              <c:f>EvolMensual!$C$75:$C$76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EvolMensual!$C$77:$C$88</c:f>
              <c:numCache>
                <c:formatCode>#,##0.00</c:formatCode>
                <c:ptCount val="12"/>
                <c:pt idx="0">
                  <c:v>146329.98000000001</c:v>
                </c:pt>
                <c:pt idx="1">
                  <c:v>138608.67000000001</c:v>
                </c:pt>
                <c:pt idx="2">
                  <c:v>149576.78</c:v>
                </c:pt>
                <c:pt idx="3">
                  <c:v>143286.54</c:v>
                </c:pt>
                <c:pt idx="4">
                  <c:v>150272.85</c:v>
                </c:pt>
                <c:pt idx="5">
                  <c:v>144695.79</c:v>
                </c:pt>
                <c:pt idx="6">
                  <c:v>142099.34</c:v>
                </c:pt>
                <c:pt idx="7">
                  <c:v>138556.51999999999</c:v>
                </c:pt>
                <c:pt idx="8">
                  <c:v>141039.69</c:v>
                </c:pt>
                <c:pt idx="9">
                  <c:v>130903.82</c:v>
                </c:pt>
                <c:pt idx="10">
                  <c:v>133021.13</c:v>
                </c:pt>
                <c:pt idx="11">
                  <c:v>142653.29999999999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C-4C8B-8638-CAB3610698E5}"/>
            </c:ext>
          </c:extLst>
        </c:ser>
        <c:ser>
          <c:idx val="2"/>
          <c:order val="2"/>
          <c:tx>
            <c:strRef>
              <c:f>EvolMensual!$D$75:$D$76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EvolMensual!$D$77:$D$88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EC-4C8B-8638-CAB3610698E5}"/>
            </c:ext>
          </c:extLst>
        </c:ser>
        <c:ser>
          <c:idx val="3"/>
          <c:order val="3"/>
          <c:tx>
            <c:strRef>
              <c:f>EvolMensual!$E$75:$E$76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EvolMensual!$E$77:$E$88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EC-4C8B-8638-CAB3610698E5}"/>
            </c:ext>
          </c:extLst>
        </c:ser>
        <c:ser>
          <c:idx val="4"/>
          <c:order val="4"/>
          <c:tx>
            <c:strRef>
              <c:f>EvolMensual!$F$75:$F$76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EvolMensual!$F$77:$F$88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EC-4C8B-8638-CAB3610698E5}"/>
            </c:ext>
          </c:extLst>
        </c:ser>
        <c:ser>
          <c:idx val="5"/>
          <c:order val="5"/>
          <c:tx>
            <c:strRef>
              <c:f>EvolMensual!$G$75:$G$76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EvolMensual!$G$77:$G$88</c:f>
              <c:numCache>
                <c:formatCode>#,##0.00</c:formatCode>
                <c:ptCount val="12"/>
                <c:pt idx="0">
                  <c:v>129395</c:v>
                </c:pt>
                <c:pt idx="1">
                  <c:v>206147</c:v>
                </c:pt>
                <c:pt idx="2">
                  <c:v>214628</c:v>
                </c:pt>
                <c:pt idx="3">
                  <c:v>98877</c:v>
                </c:pt>
                <c:pt idx="4">
                  <c:v>131729</c:v>
                </c:pt>
                <c:pt idx="5">
                  <c:v>123554</c:v>
                </c:pt>
                <c:pt idx="6">
                  <c:v>225565</c:v>
                </c:pt>
                <c:pt idx="7">
                  <c:v>238836</c:v>
                </c:pt>
                <c:pt idx="8">
                  <c:v>235911</c:v>
                </c:pt>
                <c:pt idx="9">
                  <c:v>230534</c:v>
                </c:pt>
                <c:pt idx="10">
                  <c:v>202468</c:v>
                </c:pt>
                <c:pt idx="11">
                  <c:v>180884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EC-4C8B-8638-CAB3610698E5}"/>
            </c:ext>
          </c:extLst>
        </c:ser>
        <c:ser>
          <c:idx val="6"/>
          <c:order val="6"/>
          <c:tx>
            <c:strRef>
              <c:f>EvolMensual!$H$75:$H$76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EvolMensual!$H$77:$H$88</c:f>
              <c:numCache>
                <c:formatCode>#,##0.00</c:formatCode>
                <c:ptCount val="12"/>
                <c:pt idx="0">
                  <c:v>2631.89</c:v>
                </c:pt>
                <c:pt idx="1">
                  <c:v>1862.85</c:v>
                </c:pt>
                <c:pt idx="2">
                  <c:v>922.14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1915.81</c:v>
                </c:pt>
                <c:pt idx="7">
                  <c:v>2482.4699999999998</c:v>
                </c:pt>
                <c:pt idx="8">
                  <c:v>2333.91</c:v>
                </c:pt>
                <c:pt idx="9">
                  <c:v>2616.38</c:v>
                </c:pt>
                <c:pt idx="10">
                  <c:v>2410.04</c:v>
                </c:pt>
                <c:pt idx="11">
                  <c:v>3027.87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EC-4C8B-8638-CAB3610698E5}"/>
            </c:ext>
          </c:extLst>
        </c:ser>
        <c:ser>
          <c:idx val="7"/>
          <c:order val="7"/>
          <c:tx>
            <c:strRef>
              <c:f>EvolMensual!$I$75:$I$76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EvolMensual!$I$77:$I$88</c:f>
              <c:numCache>
                <c:formatCode>#,##0.00</c:formatCode>
                <c:ptCount val="12"/>
                <c:pt idx="0">
                  <c:v>82390</c:v>
                </c:pt>
                <c:pt idx="1">
                  <c:v>87483</c:v>
                </c:pt>
                <c:pt idx="2">
                  <c:v>107119</c:v>
                </c:pt>
                <c:pt idx="3">
                  <c:v>103818</c:v>
                </c:pt>
                <c:pt idx="4">
                  <c:v>87364</c:v>
                </c:pt>
                <c:pt idx="5">
                  <c:v>74295</c:v>
                </c:pt>
                <c:pt idx="6">
                  <c:v>97600</c:v>
                </c:pt>
                <c:pt idx="7">
                  <c:v>109102</c:v>
                </c:pt>
                <c:pt idx="8">
                  <c:v>103603</c:v>
                </c:pt>
                <c:pt idx="9">
                  <c:v>33961</c:v>
                </c:pt>
                <c:pt idx="10">
                  <c:v>114796</c:v>
                </c:pt>
                <c:pt idx="11">
                  <c:v>80696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EC-4C8B-8638-CAB3610698E5}"/>
            </c:ext>
          </c:extLst>
        </c:ser>
        <c:ser>
          <c:idx val="8"/>
          <c:order val="8"/>
          <c:tx>
            <c:strRef>
              <c:f>EvolMensual!$J$75:$J$76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EvolMensual!$J$77:$J$88</c:f>
              <c:numCache>
                <c:formatCode>#,##0.00</c:formatCode>
                <c:ptCount val="12"/>
                <c:pt idx="0">
                  <c:v>12.35</c:v>
                </c:pt>
                <c:pt idx="1">
                  <c:v>13.52</c:v>
                </c:pt>
                <c:pt idx="2">
                  <c:v>45.17</c:v>
                </c:pt>
                <c:pt idx="3">
                  <c:v>62.88</c:v>
                </c:pt>
                <c:pt idx="4">
                  <c:v>13.52</c:v>
                </c:pt>
                <c:pt idx="5">
                  <c:v>0</c:v>
                </c:pt>
                <c:pt idx="6">
                  <c:v>5.41</c:v>
                </c:pt>
                <c:pt idx="7">
                  <c:v>32.46</c:v>
                </c:pt>
                <c:pt idx="8">
                  <c:v>5.41</c:v>
                </c:pt>
                <c:pt idx="9">
                  <c:v>8.1199999999999992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EC-4C8B-8638-CAB3610698E5}"/>
            </c:ext>
          </c:extLst>
        </c:ser>
        <c:ser>
          <c:idx val="9"/>
          <c:order val="9"/>
          <c:tx>
            <c:strRef>
              <c:f>EvolMensual!$K$75:$K$76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EvolMensual!$K$77:$K$88</c:f>
              <c:numCache>
                <c:formatCode>#,##0.00</c:formatCode>
                <c:ptCount val="12"/>
                <c:pt idx="0">
                  <c:v>49622.33</c:v>
                </c:pt>
                <c:pt idx="1">
                  <c:v>42184.959999999999</c:v>
                </c:pt>
                <c:pt idx="2">
                  <c:v>34957.97</c:v>
                </c:pt>
                <c:pt idx="3">
                  <c:v>25917.52</c:v>
                </c:pt>
                <c:pt idx="4">
                  <c:v>37259.589999999997</c:v>
                </c:pt>
                <c:pt idx="5">
                  <c:v>41551.300000000003</c:v>
                </c:pt>
                <c:pt idx="6">
                  <c:v>32819.1</c:v>
                </c:pt>
                <c:pt idx="7">
                  <c:v>36572.35</c:v>
                </c:pt>
                <c:pt idx="8">
                  <c:v>40577.699999999997</c:v>
                </c:pt>
                <c:pt idx="9">
                  <c:v>37289.29</c:v>
                </c:pt>
                <c:pt idx="10">
                  <c:v>36717.65</c:v>
                </c:pt>
                <c:pt idx="11">
                  <c:v>40145.93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EC-4C8B-8638-CAB3610698E5}"/>
            </c:ext>
          </c:extLst>
        </c:ser>
        <c:ser>
          <c:idx val="10"/>
          <c:order val="10"/>
          <c:tx>
            <c:strRef>
              <c:f>EvolMensual!$L$75:$L$76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EvolMensual!$L$77:$L$88</c:f>
              <c:numCache>
                <c:formatCode>#,##0.00</c:formatCode>
                <c:ptCount val="12"/>
                <c:pt idx="0">
                  <c:v>46083</c:v>
                </c:pt>
                <c:pt idx="1">
                  <c:v>69355</c:v>
                </c:pt>
                <c:pt idx="2">
                  <c:v>53340</c:v>
                </c:pt>
                <c:pt idx="3">
                  <c:v>51249</c:v>
                </c:pt>
                <c:pt idx="4">
                  <c:v>33288</c:v>
                </c:pt>
                <c:pt idx="5">
                  <c:v>61825</c:v>
                </c:pt>
                <c:pt idx="6">
                  <c:v>44467</c:v>
                </c:pt>
                <c:pt idx="7">
                  <c:v>65502</c:v>
                </c:pt>
                <c:pt idx="8">
                  <c:v>51464</c:v>
                </c:pt>
                <c:pt idx="9">
                  <c:v>55924</c:v>
                </c:pt>
                <c:pt idx="10">
                  <c:v>60881</c:v>
                </c:pt>
                <c:pt idx="11">
                  <c:v>43906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EC-4C8B-8638-CAB361069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de 2023.xlsx]EvolMensual!TablaDinámica8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baseline="0">
                <a:solidFill>
                  <a:sysClr val="windowText" lastClr="000000"/>
                </a:solidFill>
                <a:effectLst/>
              </a:rPr>
              <a:t>Evolución mensual electricidad neta </a:t>
            </a:r>
            <a:r>
              <a:rPr lang="en-US" sz="1100" b="1" i="0" baseline="0">
                <a:effectLst/>
              </a:rPr>
              <a:t>Otros Combustibles 2022</a:t>
            </a:r>
            <a:endParaRPr lang="es-ES" sz="11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ES" sz="11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EvolMensual!$B$119:$B$120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EvolMensual!$B$121:$B$132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7-4AC7-8846-D54DC9EA26E4}"/>
            </c:ext>
          </c:extLst>
        </c:ser>
        <c:ser>
          <c:idx val="1"/>
          <c:order val="1"/>
          <c:tx>
            <c:strRef>
              <c:f>EvolMensual!$C$119:$C$120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EvolMensual!$C$121:$C$132</c:f>
              <c:numCache>
                <c:formatCode>#,##0.00</c:formatCode>
                <c:ptCount val="12"/>
                <c:pt idx="0">
                  <c:v>50543.17</c:v>
                </c:pt>
                <c:pt idx="1">
                  <c:v>47696.77</c:v>
                </c:pt>
                <c:pt idx="2">
                  <c:v>51286.37</c:v>
                </c:pt>
                <c:pt idx="3">
                  <c:v>48667.73</c:v>
                </c:pt>
                <c:pt idx="4">
                  <c:v>50674.42</c:v>
                </c:pt>
                <c:pt idx="5">
                  <c:v>48889.13</c:v>
                </c:pt>
                <c:pt idx="6">
                  <c:v>47869.8</c:v>
                </c:pt>
                <c:pt idx="7">
                  <c:v>46386.76</c:v>
                </c:pt>
                <c:pt idx="8">
                  <c:v>47803.31</c:v>
                </c:pt>
                <c:pt idx="9">
                  <c:v>44457.97</c:v>
                </c:pt>
                <c:pt idx="10">
                  <c:v>45771.92</c:v>
                </c:pt>
                <c:pt idx="11">
                  <c:v>48959.76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7-4AC7-8846-D54DC9EA26E4}"/>
            </c:ext>
          </c:extLst>
        </c:ser>
        <c:ser>
          <c:idx val="2"/>
          <c:order val="2"/>
          <c:tx>
            <c:strRef>
              <c:f>EvolMensual!$D$119:$D$120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EvolMensual!$D$121:$D$132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7-4AC7-8846-D54DC9EA26E4}"/>
            </c:ext>
          </c:extLst>
        </c:ser>
        <c:ser>
          <c:idx val="3"/>
          <c:order val="3"/>
          <c:tx>
            <c:strRef>
              <c:f>EvolMensual!$E$119:$E$120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EvolMensual!$E$121:$E$132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17-4AC7-8846-D54DC9EA26E4}"/>
            </c:ext>
          </c:extLst>
        </c:ser>
        <c:ser>
          <c:idx val="4"/>
          <c:order val="4"/>
          <c:tx>
            <c:strRef>
              <c:f>EvolMensual!$F$119:$F$120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EvolMensual!$F$121:$F$132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17-4AC7-8846-D54DC9EA26E4}"/>
            </c:ext>
          </c:extLst>
        </c:ser>
        <c:ser>
          <c:idx val="5"/>
          <c:order val="5"/>
          <c:tx>
            <c:strRef>
              <c:f>EvolMensual!$G$119:$G$120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EvolMensual!$G$121:$G$132</c:f>
              <c:numCache>
                <c:formatCode>#,##0.00</c:formatCode>
                <c:ptCount val="12"/>
                <c:pt idx="0">
                  <c:v>46093.26</c:v>
                </c:pt>
                <c:pt idx="1">
                  <c:v>73977.679999999993</c:v>
                </c:pt>
                <c:pt idx="2">
                  <c:v>74689.86</c:v>
                </c:pt>
                <c:pt idx="3">
                  <c:v>37286.54</c:v>
                </c:pt>
                <c:pt idx="4">
                  <c:v>46967.57</c:v>
                </c:pt>
                <c:pt idx="5">
                  <c:v>42031.44</c:v>
                </c:pt>
                <c:pt idx="6">
                  <c:v>75290.490000000005</c:v>
                </c:pt>
                <c:pt idx="7">
                  <c:v>81763.97</c:v>
                </c:pt>
                <c:pt idx="8">
                  <c:v>77477.919999999998</c:v>
                </c:pt>
                <c:pt idx="9">
                  <c:v>78458.880000000005</c:v>
                </c:pt>
                <c:pt idx="10">
                  <c:v>68193.27</c:v>
                </c:pt>
                <c:pt idx="11">
                  <c:v>56050.05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17-4AC7-8846-D54DC9EA26E4}"/>
            </c:ext>
          </c:extLst>
        </c:ser>
        <c:ser>
          <c:idx val="6"/>
          <c:order val="6"/>
          <c:tx>
            <c:strRef>
              <c:f>EvolMensual!$H$119:$H$120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EvolMensual!$H$121:$H$132</c:f>
              <c:numCache>
                <c:formatCode>#,##0.00</c:formatCode>
                <c:ptCount val="12"/>
                <c:pt idx="0">
                  <c:v>847.06</c:v>
                </c:pt>
                <c:pt idx="1">
                  <c:v>599.36</c:v>
                </c:pt>
                <c:pt idx="2">
                  <c:v>296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603.29</c:v>
                </c:pt>
                <c:pt idx="7">
                  <c:v>782.32</c:v>
                </c:pt>
                <c:pt idx="8">
                  <c:v>736.14</c:v>
                </c:pt>
                <c:pt idx="9">
                  <c:v>825.5</c:v>
                </c:pt>
                <c:pt idx="10">
                  <c:v>772.16</c:v>
                </c:pt>
                <c:pt idx="11">
                  <c:v>976.56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17-4AC7-8846-D54DC9EA26E4}"/>
            </c:ext>
          </c:extLst>
        </c:ser>
        <c:ser>
          <c:idx val="7"/>
          <c:order val="7"/>
          <c:tx>
            <c:strRef>
              <c:f>EvolMensual!$I$119:$I$120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EvolMensual!$I$121:$I$132</c:f>
              <c:numCache>
                <c:formatCode>#,##0.00</c:formatCode>
                <c:ptCount val="12"/>
                <c:pt idx="0">
                  <c:v>24696.26</c:v>
                </c:pt>
                <c:pt idx="1">
                  <c:v>27369.37</c:v>
                </c:pt>
                <c:pt idx="2">
                  <c:v>35139.449999999997</c:v>
                </c:pt>
                <c:pt idx="3">
                  <c:v>33158.75</c:v>
                </c:pt>
                <c:pt idx="4">
                  <c:v>27498.84</c:v>
                </c:pt>
                <c:pt idx="5">
                  <c:v>21662.13</c:v>
                </c:pt>
                <c:pt idx="6">
                  <c:v>28806.07</c:v>
                </c:pt>
                <c:pt idx="7">
                  <c:v>32919.370000000003</c:v>
                </c:pt>
                <c:pt idx="8">
                  <c:v>31607.71</c:v>
                </c:pt>
                <c:pt idx="9">
                  <c:v>9998.18</c:v>
                </c:pt>
                <c:pt idx="10">
                  <c:v>0</c:v>
                </c:pt>
                <c:pt idx="11">
                  <c:v>24648.95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17-4AC7-8846-D54DC9EA26E4}"/>
            </c:ext>
          </c:extLst>
        </c:ser>
        <c:ser>
          <c:idx val="8"/>
          <c:order val="8"/>
          <c:tx>
            <c:strRef>
              <c:f>EvolMensual!$J$119:$J$120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EvolMensual!$J$121:$J$132</c:f>
              <c:numCache>
                <c:formatCode>#,##0.00</c:formatCode>
                <c:ptCount val="12"/>
                <c:pt idx="0">
                  <c:v>3.81</c:v>
                </c:pt>
                <c:pt idx="1">
                  <c:v>4.83</c:v>
                </c:pt>
                <c:pt idx="2">
                  <c:v>13.05</c:v>
                </c:pt>
                <c:pt idx="3">
                  <c:v>5.0999999999999996</c:v>
                </c:pt>
                <c:pt idx="4">
                  <c:v>2.4900000000000002</c:v>
                </c:pt>
                <c:pt idx="5">
                  <c:v>0</c:v>
                </c:pt>
                <c:pt idx="6">
                  <c:v>0.83</c:v>
                </c:pt>
                <c:pt idx="7">
                  <c:v>3.4</c:v>
                </c:pt>
                <c:pt idx="8">
                  <c:v>1.36</c:v>
                </c:pt>
                <c:pt idx="9">
                  <c:v>3.36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617-4AC7-8846-D54DC9EA26E4}"/>
            </c:ext>
          </c:extLst>
        </c:ser>
        <c:ser>
          <c:idx val="9"/>
          <c:order val="9"/>
          <c:tx>
            <c:strRef>
              <c:f>EvolMensual!$K$119:$K$120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EvolMensual!$K$121:$K$132</c:f>
              <c:numCache>
                <c:formatCode>#,##0.00</c:formatCode>
                <c:ptCount val="12"/>
                <c:pt idx="0">
                  <c:v>16240.04</c:v>
                </c:pt>
                <c:pt idx="1">
                  <c:v>13425.3</c:v>
                </c:pt>
                <c:pt idx="2">
                  <c:v>12640.63</c:v>
                </c:pt>
                <c:pt idx="3">
                  <c:v>9495.73</c:v>
                </c:pt>
                <c:pt idx="4">
                  <c:v>12365.52</c:v>
                </c:pt>
                <c:pt idx="5">
                  <c:v>13943.02</c:v>
                </c:pt>
                <c:pt idx="6">
                  <c:v>10424.540000000001</c:v>
                </c:pt>
                <c:pt idx="7">
                  <c:v>12051.64</c:v>
                </c:pt>
                <c:pt idx="8">
                  <c:v>13569.26</c:v>
                </c:pt>
                <c:pt idx="9">
                  <c:v>10458.549999999999</c:v>
                </c:pt>
                <c:pt idx="10">
                  <c:v>10959.29</c:v>
                </c:pt>
                <c:pt idx="11">
                  <c:v>11040.71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617-4AC7-8846-D54DC9EA26E4}"/>
            </c:ext>
          </c:extLst>
        </c:ser>
        <c:ser>
          <c:idx val="10"/>
          <c:order val="10"/>
          <c:tx>
            <c:strRef>
              <c:f>EvolMensual!$L$119:$L$120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EvolMensual!$L$121:$L$132</c:f>
              <c:numCache>
                <c:formatCode>#,##0.00</c:formatCode>
                <c:ptCount val="12"/>
                <c:pt idx="0">
                  <c:v>6135.62</c:v>
                </c:pt>
                <c:pt idx="1">
                  <c:v>9179.2800000000007</c:v>
                </c:pt>
                <c:pt idx="2">
                  <c:v>9970.11</c:v>
                </c:pt>
                <c:pt idx="3">
                  <c:v>8605.93</c:v>
                </c:pt>
                <c:pt idx="4">
                  <c:v>4398.75</c:v>
                </c:pt>
                <c:pt idx="5">
                  <c:v>12044.4</c:v>
                </c:pt>
                <c:pt idx="6">
                  <c:v>8988.52</c:v>
                </c:pt>
                <c:pt idx="7">
                  <c:v>11748.27</c:v>
                </c:pt>
                <c:pt idx="8">
                  <c:v>8802.0300000000007</c:v>
                </c:pt>
                <c:pt idx="9">
                  <c:v>8982.35</c:v>
                </c:pt>
                <c:pt idx="10">
                  <c:v>9202.2900000000009</c:v>
                </c:pt>
                <c:pt idx="11">
                  <c:v>4801.0200000000004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617-4AC7-8846-D54DC9EA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de 2023.xlsx]EvolMensual!TablaDinámica3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2023_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bg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EvolMensual!$B$2:$B$3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EvolMensual!$B$4:$B$15</c:f>
              <c:numCache>
                <c:formatCode>#,##0.00</c:formatCode>
                <c:ptCount val="12"/>
                <c:pt idx="0">
                  <c:v>5607946.4900000002</c:v>
                </c:pt>
                <c:pt idx="1">
                  <c:v>8455310.1899999995</c:v>
                </c:pt>
                <c:pt idx="2">
                  <c:v>6058023.6500000004</c:v>
                </c:pt>
                <c:pt idx="3">
                  <c:v>5582503.0599999996</c:v>
                </c:pt>
                <c:pt idx="4">
                  <c:v>6502307.3600000003</c:v>
                </c:pt>
                <c:pt idx="5">
                  <c:v>8946634.2400000002</c:v>
                </c:pt>
                <c:pt idx="6">
                  <c:v>9763918.6699999999</c:v>
                </c:pt>
                <c:pt idx="7">
                  <c:v>9814519.2799999993</c:v>
                </c:pt>
                <c:pt idx="8">
                  <c:v>9438922.0600000005</c:v>
                </c:pt>
                <c:pt idx="9">
                  <c:v>7939457.9299999997</c:v>
                </c:pt>
                <c:pt idx="10">
                  <c:v>5783093.7199999997</c:v>
                </c:pt>
                <c:pt idx="11">
                  <c:v>6165756.7605597954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1F-4B32-8FF1-0BA4D1196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989992"/>
        <c:axId val="493990320"/>
      </c:lineChart>
      <c:catAx>
        <c:axId val="49398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90320"/>
        <c:crosses val="autoZero"/>
        <c:auto val="1"/>
        <c:lblAlgn val="ctr"/>
        <c:lblOffset val="100"/>
        <c:noMultiLvlLbl val="0"/>
      </c:catAx>
      <c:valAx>
        <c:axId val="49399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398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de 2023.xlsx]EvolMensual!TablaDinámica4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 más intensivo 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EvolMensual!$I$2:$I$3</c:f>
              <c:strCache>
                <c:ptCount val="1"/>
                <c:pt idx="0">
                  <c:v>Gas Natural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EvolMensual!$H$4:$H$15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EvolMensual!$I$4:$I$15</c:f>
              <c:numCache>
                <c:formatCode>#,##0.00</c:formatCode>
                <c:ptCount val="12"/>
                <c:pt idx="0">
                  <c:v>2493825.77</c:v>
                </c:pt>
                <c:pt idx="1">
                  <c:v>4159380.69</c:v>
                </c:pt>
                <c:pt idx="2">
                  <c:v>2897285.29</c:v>
                </c:pt>
                <c:pt idx="3">
                  <c:v>2648218.2999999998</c:v>
                </c:pt>
                <c:pt idx="4">
                  <c:v>3108107.21</c:v>
                </c:pt>
                <c:pt idx="5">
                  <c:v>4412231.1500000004</c:v>
                </c:pt>
                <c:pt idx="6">
                  <c:v>4834005.43</c:v>
                </c:pt>
                <c:pt idx="7">
                  <c:v>4821263.93</c:v>
                </c:pt>
                <c:pt idx="8">
                  <c:v>4636237</c:v>
                </c:pt>
                <c:pt idx="9">
                  <c:v>3789836.87</c:v>
                </c:pt>
                <c:pt idx="10">
                  <c:v>2663651.33</c:v>
                </c:pt>
                <c:pt idx="11">
                  <c:v>2853563.1199999996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4-4CE0-AA97-AC8FABDFD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994136"/>
        <c:axId val="508994792"/>
      </c:lineChart>
      <c:catAx>
        <c:axId val="508994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792"/>
        <c:crosses val="autoZero"/>
        <c:auto val="1"/>
        <c:lblAlgn val="ctr"/>
        <c:lblOffset val="100"/>
        <c:noMultiLvlLbl val="0"/>
      </c:catAx>
      <c:valAx>
        <c:axId val="50899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8994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de 2023.xlsx]EvolMensual!TablaDinámica5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consumo (MWH)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EvolMensual!$B$36:$B$37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EvolMensual!$A$38:$A$49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EvolMensual!$B$38:$B$49</c:f>
              <c:numCache>
                <c:formatCode>#,##0.00</c:formatCode>
                <c:ptCount val="12"/>
                <c:pt idx="0">
                  <c:v>1042990.41</c:v>
                </c:pt>
                <c:pt idx="1">
                  <c:v>1331130.72</c:v>
                </c:pt>
                <c:pt idx="2">
                  <c:v>1057497.24</c:v>
                </c:pt>
                <c:pt idx="3">
                  <c:v>937283.81</c:v>
                </c:pt>
                <c:pt idx="4">
                  <c:v>1122558.8799999999</c:v>
                </c:pt>
                <c:pt idx="5">
                  <c:v>1122783.3400000001</c:v>
                </c:pt>
                <c:pt idx="6">
                  <c:v>1122752.2333333334</c:v>
                </c:pt>
                <c:pt idx="7">
                  <c:v>1222943.68</c:v>
                </c:pt>
                <c:pt idx="8">
                  <c:v>1003676.08</c:v>
                </c:pt>
                <c:pt idx="9">
                  <c:v>898620.1</c:v>
                </c:pt>
                <c:pt idx="10">
                  <c:v>862497.4</c:v>
                </c:pt>
                <c:pt idx="11">
                  <c:v>985973.84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05-48CF-9B22-EA391204C134}"/>
            </c:ext>
          </c:extLst>
        </c:ser>
        <c:ser>
          <c:idx val="1"/>
          <c:order val="1"/>
          <c:tx>
            <c:strRef>
              <c:f>EvolMensual!$C$36:$C$37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EvolMensual!$A$38:$A$49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EvolMensual!$C$38:$C$49</c:f>
              <c:numCache>
                <c:formatCode>#,##0.00</c:formatCode>
                <c:ptCount val="12"/>
                <c:pt idx="0">
                  <c:v>760738.78</c:v>
                </c:pt>
                <c:pt idx="1">
                  <c:v>1058243.21</c:v>
                </c:pt>
                <c:pt idx="2">
                  <c:v>1050286.22</c:v>
                </c:pt>
                <c:pt idx="3">
                  <c:v>597046.77</c:v>
                </c:pt>
                <c:pt idx="4">
                  <c:v>577210.31000000006</c:v>
                </c:pt>
                <c:pt idx="5">
                  <c:v>810678.37</c:v>
                </c:pt>
                <c:pt idx="6">
                  <c:v>805293.79</c:v>
                </c:pt>
                <c:pt idx="7">
                  <c:v>1012167.77</c:v>
                </c:pt>
                <c:pt idx="8">
                  <c:v>1045430.93</c:v>
                </c:pt>
                <c:pt idx="9">
                  <c:v>922581.6</c:v>
                </c:pt>
                <c:pt idx="10">
                  <c:v>467244</c:v>
                </c:pt>
                <c:pt idx="11">
                  <c:v>514495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5-48CF-9B22-EA391204C134}"/>
            </c:ext>
          </c:extLst>
        </c:ser>
        <c:ser>
          <c:idx val="2"/>
          <c:order val="2"/>
          <c:tx>
            <c:strRef>
              <c:f>EvolMensual!$D$36:$D$37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EvolMensual!$A$38:$A$49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EvolMensual!$D$38:$D$49</c:f>
              <c:numCache>
                <c:formatCode>#,##0.00</c:formatCode>
                <c:ptCount val="12"/>
                <c:pt idx="0">
                  <c:v>1006855.52</c:v>
                </c:pt>
                <c:pt idx="1">
                  <c:v>969319.17</c:v>
                </c:pt>
                <c:pt idx="2">
                  <c:v>979664.11</c:v>
                </c:pt>
                <c:pt idx="3">
                  <c:v>926798.82</c:v>
                </c:pt>
                <c:pt idx="4">
                  <c:v>941811.13</c:v>
                </c:pt>
                <c:pt idx="5">
                  <c:v>1121407.27</c:v>
                </c:pt>
                <c:pt idx="6">
                  <c:v>911983.49</c:v>
                </c:pt>
                <c:pt idx="7">
                  <c:v>1048592.4099999999</c:v>
                </c:pt>
                <c:pt idx="8">
                  <c:v>1063252.72</c:v>
                </c:pt>
                <c:pt idx="9">
                  <c:v>1228557.23</c:v>
                </c:pt>
                <c:pt idx="10">
                  <c:v>1018965.56</c:v>
                </c:pt>
                <c:pt idx="11">
                  <c:v>1082646.01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05-48CF-9B22-EA391204C134}"/>
            </c:ext>
          </c:extLst>
        </c:ser>
        <c:ser>
          <c:idx val="3"/>
          <c:order val="3"/>
          <c:tx>
            <c:strRef>
              <c:f>EvolMensual!$E$36:$E$37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EvolMensual!$A$38:$A$49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EvolMensual!$E$38:$E$49</c:f>
              <c:numCache>
                <c:formatCode>#,##0.00</c:formatCode>
                <c:ptCount val="12"/>
                <c:pt idx="0">
                  <c:v>742287.2</c:v>
                </c:pt>
                <c:pt idx="1">
                  <c:v>723032.36</c:v>
                </c:pt>
                <c:pt idx="2">
                  <c:v>684273.77</c:v>
                </c:pt>
                <c:pt idx="3">
                  <c:v>647717.63</c:v>
                </c:pt>
                <c:pt idx="4">
                  <c:v>661581.93999999994</c:v>
                </c:pt>
                <c:pt idx="5">
                  <c:v>680437.36</c:v>
                </c:pt>
                <c:pt idx="6">
                  <c:v>730324.37</c:v>
                </c:pt>
                <c:pt idx="7">
                  <c:v>755734.12</c:v>
                </c:pt>
                <c:pt idx="8">
                  <c:v>739484.19</c:v>
                </c:pt>
                <c:pt idx="9">
                  <c:v>824250.32</c:v>
                </c:pt>
                <c:pt idx="10">
                  <c:v>706698.98</c:v>
                </c:pt>
                <c:pt idx="11">
                  <c:v>730670.56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05-48CF-9B22-EA391204C134}"/>
            </c:ext>
          </c:extLst>
        </c:ser>
        <c:ser>
          <c:idx val="4"/>
          <c:order val="4"/>
          <c:tx>
            <c:strRef>
              <c:f>EvolMensual!$F$36:$F$37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EvolMensual!$A$38:$A$49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EvolMensual!$F$38:$F$49</c:f>
              <c:numCache>
                <c:formatCode>#,##0.00</c:formatCode>
                <c:ptCount val="12"/>
                <c:pt idx="0">
                  <c:v>390533.74</c:v>
                </c:pt>
                <c:pt idx="1">
                  <c:v>390428.2</c:v>
                </c:pt>
                <c:pt idx="2">
                  <c:v>406846.65</c:v>
                </c:pt>
                <c:pt idx="3">
                  <c:v>383049.42</c:v>
                </c:pt>
                <c:pt idx="4">
                  <c:v>305792.12</c:v>
                </c:pt>
                <c:pt idx="5">
                  <c:v>490527.81</c:v>
                </c:pt>
                <c:pt idx="6">
                  <c:v>458675.06</c:v>
                </c:pt>
                <c:pt idx="7">
                  <c:v>426767.69</c:v>
                </c:pt>
                <c:pt idx="8">
                  <c:v>402944.63</c:v>
                </c:pt>
                <c:pt idx="9">
                  <c:v>441864.48</c:v>
                </c:pt>
                <c:pt idx="10">
                  <c:v>403453.33</c:v>
                </c:pt>
                <c:pt idx="11">
                  <c:v>440761.97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05-48CF-9B22-EA391204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012176"/>
        <c:axId val="509012832"/>
      </c:lineChart>
      <c:catAx>
        <c:axId val="509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832"/>
        <c:crosses val="autoZero"/>
        <c:auto val="1"/>
        <c:lblAlgn val="ctr"/>
        <c:lblOffset val="100"/>
        <c:noMultiLvlLbl val="0"/>
      </c:catAx>
      <c:valAx>
        <c:axId val="50901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901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de 2023.xlsx]EvolMensual!TablaDinámica6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electricidad neta generada (MWH) </a:t>
            </a:r>
            <a:endParaRPr lang="es-ES" sz="1100">
              <a:effectLst/>
            </a:endParaRP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MEDIO-intensivoS</a:t>
            </a:r>
            <a:endParaRPr lang="es-ES" sz="120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rgbClr val="00B05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bg2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tx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2">
                <a:lumMod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4">
                <a:lumMod val="75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EvolMensual!$I$36:$I$37</c:f>
              <c:strCache>
                <c:ptCount val="1"/>
                <c:pt idx="0">
                  <c:v>Biomasa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EvolMensual!$H$38:$H$49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EvolMensual!$I$38:$I$49</c:f>
              <c:numCache>
                <c:formatCode>#,##0.00</c:formatCode>
                <c:ptCount val="12"/>
                <c:pt idx="0">
                  <c:v>225650.89</c:v>
                </c:pt>
                <c:pt idx="1">
                  <c:v>293677.18</c:v>
                </c:pt>
                <c:pt idx="2">
                  <c:v>247108.64</c:v>
                </c:pt>
                <c:pt idx="3">
                  <c:v>213387.66</c:v>
                </c:pt>
                <c:pt idx="4">
                  <c:v>269773.59999999998</c:v>
                </c:pt>
                <c:pt idx="5">
                  <c:v>265310.96999999997</c:v>
                </c:pt>
                <c:pt idx="6">
                  <c:v>266120.02999999997</c:v>
                </c:pt>
                <c:pt idx="7">
                  <c:v>291353.08</c:v>
                </c:pt>
                <c:pt idx="8">
                  <c:v>232135.87</c:v>
                </c:pt>
                <c:pt idx="9">
                  <c:v>206016.85</c:v>
                </c:pt>
                <c:pt idx="10">
                  <c:v>189576.35</c:v>
                </c:pt>
                <c:pt idx="11">
                  <c:v>199666.96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3F-40E3-A01B-D9FFFEF987A8}"/>
            </c:ext>
          </c:extLst>
        </c:ser>
        <c:ser>
          <c:idx val="1"/>
          <c:order val="1"/>
          <c:tx>
            <c:strRef>
              <c:f>EvolMensual!$J$36:$J$37</c:f>
              <c:strCache>
                <c:ptCount val="1"/>
                <c:pt idx="0">
                  <c:v>Carbón bituminoso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EvolMensual!$H$38:$H$49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EvolMensual!$J$38:$J$49</c:f>
              <c:numCache>
                <c:formatCode>#,##0.00</c:formatCode>
                <c:ptCount val="12"/>
                <c:pt idx="0">
                  <c:v>253021.99</c:v>
                </c:pt>
                <c:pt idx="1">
                  <c:v>348857.88</c:v>
                </c:pt>
                <c:pt idx="2">
                  <c:v>353844.62</c:v>
                </c:pt>
                <c:pt idx="3">
                  <c:v>217226.23999999999</c:v>
                </c:pt>
                <c:pt idx="4">
                  <c:v>196544.3</c:v>
                </c:pt>
                <c:pt idx="5">
                  <c:v>261293.27</c:v>
                </c:pt>
                <c:pt idx="6">
                  <c:v>259724.42</c:v>
                </c:pt>
                <c:pt idx="7">
                  <c:v>339328.8</c:v>
                </c:pt>
                <c:pt idx="8">
                  <c:v>327717.24</c:v>
                </c:pt>
                <c:pt idx="9">
                  <c:v>297036.82</c:v>
                </c:pt>
                <c:pt idx="10">
                  <c:v>157372.51999999999</c:v>
                </c:pt>
                <c:pt idx="11">
                  <c:v>159425.20000000001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3F-40E3-A01B-D9FFFEF987A8}"/>
            </c:ext>
          </c:extLst>
        </c:ser>
        <c:ser>
          <c:idx val="2"/>
          <c:order val="2"/>
          <c:tx>
            <c:strRef>
              <c:f>EvolMensual!$K$36:$K$37</c:f>
              <c:strCache>
                <c:ptCount val="1"/>
                <c:pt idx="0">
                  <c:v>Diesel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EvolMensual!$H$38:$H$49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EvolMensual!$K$38:$K$49</c:f>
              <c:numCache>
                <c:formatCode>#,##0.00</c:formatCode>
                <c:ptCount val="12"/>
                <c:pt idx="0">
                  <c:v>377247.66</c:v>
                </c:pt>
                <c:pt idx="1">
                  <c:v>385020.23</c:v>
                </c:pt>
                <c:pt idx="2">
                  <c:v>373879.18</c:v>
                </c:pt>
                <c:pt idx="3">
                  <c:v>362439.3</c:v>
                </c:pt>
                <c:pt idx="4">
                  <c:v>365350.46</c:v>
                </c:pt>
                <c:pt idx="5">
                  <c:v>449522.27</c:v>
                </c:pt>
                <c:pt idx="6">
                  <c:v>351395.74</c:v>
                </c:pt>
                <c:pt idx="7">
                  <c:v>411273.77</c:v>
                </c:pt>
                <c:pt idx="8">
                  <c:v>423528.2</c:v>
                </c:pt>
                <c:pt idx="9">
                  <c:v>491429.35</c:v>
                </c:pt>
                <c:pt idx="10">
                  <c:v>401165.47</c:v>
                </c:pt>
                <c:pt idx="11">
                  <c:v>433319.51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3F-40E3-A01B-D9FFFEF987A8}"/>
            </c:ext>
          </c:extLst>
        </c:ser>
        <c:ser>
          <c:idx val="3"/>
          <c:order val="3"/>
          <c:tx>
            <c:strRef>
              <c:f>EvolMensual!$L$36:$L$37</c:f>
              <c:strCache>
                <c:ptCount val="1"/>
                <c:pt idx="0">
                  <c:v>Fuel oil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EvolMensual!$H$38:$H$49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EvolMensual!$L$38:$L$49</c:f>
              <c:numCache>
                <c:formatCode>#,##0.00</c:formatCode>
                <c:ptCount val="12"/>
                <c:pt idx="0">
                  <c:v>268914.23</c:v>
                </c:pt>
                <c:pt idx="1">
                  <c:v>263077.71999999997</c:v>
                </c:pt>
                <c:pt idx="2">
                  <c:v>241677.61</c:v>
                </c:pt>
                <c:pt idx="3">
                  <c:v>234666.16</c:v>
                </c:pt>
                <c:pt idx="4">
                  <c:v>237945.44</c:v>
                </c:pt>
                <c:pt idx="5">
                  <c:v>245583.19</c:v>
                </c:pt>
                <c:pt idx="6">
                  <c:v>263650.73</c:v>
                </c:pt>
                <c:pt idx="7">
                  <c:v>274553.83</c:v>
                </c:pt>
                <c:pt idx="8">
                  <c:v>263356.86</c:v>
                </c:pt>
                <c:pt idx="9">
                  <c:v>294758.69</c:v>
                </c:pt>
                <c:pt idx="10">
                  <c:v>259559.24</c:v>
                </c:pt>
                <c:pt idx="11">
                  <c:v>264349.90000000002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3F-40E3-A01B-D9FFFEF987A8}"/>
            </c:ext>
          </c:extLst>
        </c:ser>
        <c:ser>
          <c:idx val="4"/>
          <c:order val="4"/>
          <c:tx>
            <c:strRef>
              <c:f>EvolMensual!$M$36:$M$37</c:f>
              <c:strCache>
                <c:ptCount val="1"/>
                <c:pt idx="0">
                  <c:v>Residuos urbanos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EvolMensual!$H$38:$H$49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EvolMensual!$M$38:$M$49</c:f>
              <c:numCache>
                <c:formatCode>#,##0.00</c:formatCode>
                <c:ptCount val="12"/>
                <c:pt idx="0">
                  <c:v>96076.5</c:v>
                </c:pt>
                <c:pt idx="1">
                  <c:v>97495.62</c:v>
                </c:pt>
                <c:pt idx="2">
                  <c:v>98558.93</c:v>
                </c:pt>
                <c:pt idx="3">
                  <c:v>91491.58</c:v>
                </c:pt>
                <c:pt idx="4">
                  <c:v>66267.429999999993</c:v>
                </c:pt>
                <c:pt idx="5">
                  <c:v>118432.86</c:v>
                </c:pt>
                <c:pt idx="6">
                  <c:v>111920.01</c:v>
                </c:pt>
                <c:pt idx="7">
                  <c:v>102760.14</c:v>
                </c:pt>
                <c:pt idx="8">
                  <c:v>97518.39</c:v>
                </c:pt>
                <c:pt idx="9">
                  <c:v>109858.17</c:v>
                </c:pt>
                <c:pt idx="10">
                  <c:v>95178.1</c:v>
                </c:pt>
                <c:pt idx="11">
                  <c:v>108096.41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3F-40E3-A01B-D9FFFEF9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008032"/>
        <c:axId val="494008360"/>
      </c:lineChart>
      <c:catAx>
        <c:axId val="4940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360"/>
        <c:crosses val="autoZero"/>
        <c:auto val="1"/>
        <c:lblAlgn val="ctr"/>
        <c:lblOffset val="100"/>
        <c:noMultiLvlLbl val="0"/>
      </c:catAx>
      <c:valAx>
        <c:axId val="49400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40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de 2023.xlsx]EvolMensual!TablaDinámica7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100" b="0" i="0" baseline="0">
                <a:effectLst/>
              </a:rPr>
              <a:t>Año 2023-</a:t>
            </a:r>
            <a:r>
              <a:rPr lang="es-ES" sz="1100" b="0" i="0" cap="all" baseline="0">
                <a:effectLst/>
              </a:rPr>
              <a:t>Evolución mensual consumo (MWH) 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bajo-intensivos</a:t>
            </a:r>
            <a:endParaRPr lang="es-ES" sz="1200" b="1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bg2">
                <a:lumMod val="9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chemeClr val="accent1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EvolMensual!$B$75:$B$76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EvolMensual!$B$77:$B$88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DD-4664-A2FA-34CBAFB349D6}"/>
            </c:ext>
          </c:extLst>
        </c:ser>
        <c:ser>
          <c:idx val="1"/>
          <c:order val="1"/>
          <c:tx>
            <c:strRef>
              <c:f>EvolMensual!$C$75:$C$76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EvolMensual!$C$77:$C$88</c:f>
              <c:numCache>
                <c:formatCode>#,##0.00</c:formatCode>
                <c:ptCount val="12"/>
                <c:pt idx="0">
                  <c:v>146329.98000000001</c:v>
                </c:pt>
                <c:pt idx="1">
                  <c:v>138608.67000000001</c:v>
                </c:pt>
                <c:pt idx="2">
                  <c:v>149576.78</c:v>
                </c:pt>
                <c:pt idx="3">
                  <c:v>143286.54</c:v>
                </c:pt>
                <c:pt idx="4">
                  <c:v>150272.85</c:v>
                </c:pt>
                <c:pt idx="5">
                  <c:v>144695.79</c:v>
                </c:pt>
                <c:pt idx="6">
                  <c:v>142099.34</c:v>
                </c:pt>
                <c:pt idx="7">
                  <c:v>138556.51999999999</c:v>
                </c:pt>
                <c:pt idx="8">
                  <c:v>141039.69</c:v>
                </c:pt>
                <c:pt idx="9">
                  <c:v>130903.82</c:v>
                </c:pt>
                <c:pt idx="10">
                  <c:v>133021.13</c:v>
                </c:pt>
                <c:pt idx="11">
                  <c:v>142653.29999999999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DD-4664-A2FA-34CBAFB349D6}"/>
            </c:ext>
          </c:extLst>
        </c:ser>
        <c:ser>
          <c:idx val="2"/>
          <c:order val="2"/>
          <c:tx>
            <c:strRef>
              <c:f>EvolMensual!$D$75:$D$76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EvolMensual!$D$77:$D$88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DD-4664-A2FA-34CBAFB349D6}"/>
            </c:ext>
          </c:extLst>
        </c:ser>
        <c:ser>
          <c:idx val="3"/>
          <c:order val="3"/>
          <c:tx>
            <c:strRef>
              <c:f>EvolMensual!$E$75:$E$76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bg2">
                  <a:lumMod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EvolMensual!$E$77:$E$88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DD-4664-A2FA-34CBAFB349D6}"/>
            </c:ext>
          </c:extLst>
        </c:ser>
        <c:ser>
          <c:idx val="4"/>
          <c:order val="4"/>
          <c:tx>
            <c:strRef>
              <c:f>EvolMensual!$F$75:$F$76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EvolMensual!$F$77:$F$88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DD-4664-A2FA-34CBAFB349D6}"/>
            </c:ext>
          </c:extLst>
        </c:ser>
        <c:ser>
          <c:idx val="5"/>
          <c:order val="5"/>
          <c:tx>
            <c:strRef>
              <c:f>EvolMensual!$G$75:$G$76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EvolMensual!$G$77:$G$88</c:f>
              <c:numCache>
                <c:formatCode>#,##0.00</c:formatCode>
                <c:ptCount val="12"/>
                <c:pt idx="0">
                  <c:v>129395</c:v>
                </c:pt>
                <c:pt idx="1">
                  <c:v>206147</c:v>
                </c:pt>
                <c:pt idx="2">
                  <c:v>214628</c:v>
                </c:pt>
                <c:pt idx="3">
                  <c:v>98877</c:v>
                </c:pt>
                <c:pt idx="4">
                  <c:v>131729</c:v>
                </c:pt>
                <c:pt idx="5">
                  <c:v>123554</c:v>
                </c:pt>
                <c:pt idx="6">
                  <c:v>225565</c:v>
                </c:pt>
                <c:pt idx="7">
                  <c:v>238836</c:v>
                </c:pt>
                <c:pt idx="8">
                  <c:v>235911</c:v>
                </c:pt>
                <c:pt idx="9">
                  <c:v>230534</c:v>
                </c:pt>
                <c:pt idx="10">
                  <c:v>202468</c:v>
                </c:pt>
                <c:pt idx="11">
                  <c:v>180884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DD-4664-A2FA-34CBAFB349D6}"/>
            </c:ext>
          </c:extLst>
        </c:ser>
        <c:ser>
          <c:idx val="6"/>
          <c:order val="6"/>
          <c:tx>
            <c:strRef>
              <c:f>EvolMensual!$H$75:$H$76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EvolMensual!$H$77:$H$88</c:f>
              <c:numCache>
                <c:formatCode>#,##0.00</c:formatCode>
                <c:ptCount val="12"/>
                <c:pt idx="0">
                  <c:v>2631.89</c:v>
                </c:pt>
                <c:pt idx="1">
                  <c:v>1862.85</c:v>
                </c:pt>
                <c:pt idx="2">
                  <c:v>922.14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1915.81</c:v>
                </c:pt>
                <c:pt idx="7">
                  <c:v>2482.4699999999998</c:v>
                </c:pt>
                <c:pt idx="8">
                  <c:v>2333.91</c:v>
                </c:pt>
                <c:pt idx="9">
                  <c:v>2616.38</c:v>
                </c:pt>
                <c:pt idx="10">
                  <c:v>2410.04</c:v>
                </c:pt>
                <c:pt idx="11">
                  <c:v>3027.87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DD-4664-A2FA-34CBAFB349D6}"/>
            </c:ext>
          </c:extLst>
        </c:ser>
        <c:ser>
          <c:idx val="7"/>
          <c:order val="7"/>
          <c:tx>
            <c:strRef>
              <c:f>EvolMensual!$I$75:$I$76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EvolMensual!$I$77:$I$88</c:f>
              <c:numCache>
                <c:formatCode>#,##0.00</c:formatCode>
                <c:ptCount val="12"/>
                <c:pt idx="0">
                  <c:v>82390</c:v>
                </c:pt>
                <c:pt idx="1">
                  <c:v>87483</c:v>
                </c:pt>
                <c:pt idx="2">
                  <c:v>107119</c:v>
                </c:pt>
                <c:pt idx="3">
                  <c:v>103818</c:v>
                </c:pt>
                <c:pt idx="4">
                  <c:v>87364</c:v>
                </c:pt>
                <c:pt idx="5">
                  <c:v>74295</c:v>
                </c:pt>
                <c:pt idx="6">
                  <c:v>97600</c:v>
                </c:pt>
                <c:pt idx="7">
                  <c:v>109102</c:v>
                </c:pt>
                <c:pt idx="8">
                  <c:v>103603</c:v>
                </c:pt>
                <c:pt idx="9">
                  <c:v>33961</c:v>
                </c:pt>
                <c:pt idx="10">
                  <c:v>114796</c:v>
                </c:pt>
                <c:pt idx="11">
                  <c:v>80696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ADD-4664-A2FA-34CBAFB349D6}"/>
            </c:ext>
          </c:extLst>
        </c:ser>
        <c:ser>
          <c:idx val="8"/>
          <c:order val="8"/>
          <c:tx>
            <c:strRef>
              <c:f>EvolMensual!$J$75:$J$76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EvolMensual!$J$77:$J$88</c:f>
              <c:numCache>
                <c:formatCode>#,##0.00</c:formatCode>
                <c:ptCount val="12"/>
                <c:pt idx="0">
                  <c:v>12.35</c:v>
                </c:pt>
                <c:pt idx="1">
                  <c:v>13.52</c:v>
                </c:pt>
                <c:pt idx="2">
                  <c:v>45.17</c:v>
                </c:pt>
                <c:pt idx="3">
                  <c:v>62.88</c:v>
                </c:pt>
                <c:pt idx="4">
                  <c:v>13.52</c:v>
                </c:pt>
                <c:pt idx="5">
                  <c:v>0</c:v>
                </c:pt>
                <c:pt idx="6">
                  <c:v>5.41</c:v>
                </c:pt>
                <c:pt idx="7">
                  <c:v>32.46</c:v>
                </c:pt>
                <c:pt idx="8">
                  <c:v>5.41</c:v>
                </c:pt>
                <c:pt idx="9">
                  <c:v>8.1199999999999992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DD-4664-A2FA-34CBAFB349D6}"/>
            </c:ext>
          </c:extLst>
        </c:ser>
        <c:ser>
          <c:idx val="9"/>
          <c:order val="9"/>
          <c:tx>
            <c:strRef>
              <c:f>EvolMensual!$K$75:$K$76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EvolMensual!$K$77:$K$88</c:f>
              <c:numCache>
                <c:formatCode>#,##0.00</c:formatCode>
                <c:ptCount val="12"/>
                <c:pt idx="0">
                  <c:v>49622.33</c:v>
                </c:pt>
                <c:pt idx="1">
                  <c:v>42184.959999999999</c:v>
                </c:pt>
                <c:pt idx="2">
                  <c:v>34957.97</c:v>
                </c:pt>
                <c:pt idx="3">
                  <c:v>25917.52</c:v>
                </c:pt>
                <c:pt idx="4">
                  <c:v>37259.589999999997</c:v>
                </c:pt>
                <c:pt idx="5">
                  <c:v>41551.300000000003</c:v>
                </c:pt>
                <c:pt idx="6">
                  <c:v>32819.1</c:v>
                </c:pt>
                <c:pt idx="7">
                  <c:v>36572.35</c:v>
                </c:pt>
                <c:pt idx="8">
                  <c:v>40577.699999999997</c:v>
                </c:pt>
                <c:pt idx="9">
                  <c:v>37289.29</c:v>
                </c:pt>
                <c:pt idx="10">
                  <c:v>36717.65</c:v>
                </c:pt>
                <c:pt idx="11">
                  <c:v>40145.93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DD-4664-A2FA-34CBAFB349D6}"/>
            </c:ext>
          </c:extLst>
        </c:ser>
        <c:ser>
          <c:idx val="10"/>
          <c:order val="10"/>
          <c:tx>
            <c:strRef>
              <c:f>EvolMensual!$L$75:$L$76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EvolMensual!$A$77:$A$88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EvolMensual!$L$77:$L$88</c:f>
              <c:numCache>
                <c:formatCode>#,##0.00</c:formatCode>
                <c:ptCount val="12"/>
                <c:pt idx="0">
                  <c:v>46083</c:v>
                </c:pt>
                <c:pt idx="1">
                  <c:v>69355</c:v>
                </c:pt>
                <c:pt idx="2">
                  <c:v>53340</c:v>
                </c:pt>
                <c:pt idx="3">
                  <c:v>51249</c:v>
                </c:pt>
                <c:pt idx="4">
                  <c:v>33288</c:v>
                </c:pt>
                <c:pt idx="5">
                  <c:v>61825</c:v>
                </c:pt>
                <c:pt idx="6">
                  <c:v>44467</c:v>
                </c:pt>
                <c:pt idx="7">
                  <c:v>65502</c:v>
                </c:pt>
                <c:pt idx="8">
                  <c:v>51464</c:v>
                </c:pt>
                <c:pt idx="9">
                  <c:v>55924</c:v>
                </c:pt>
                <c:pt idx="10">
                  <c:v>60881</c:v>
                </c:pt>
                <c:pt idx="11">
                  <c:v>43906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ADD-4664-A2FA-34CBAFB34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829008"/>
        <c:axId val="511831960"/>
      </c:lineChart>
      <c:catAx>
        <c:axId val="5118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31960"/>
        <c:crosses val="autoZero"/>
        <c:auto val="1"/>
        <c:lblAlgn val="ctr"/>
        <c:lblOffset val="100"/>
        <c:noMultiLvlLbl val="0"/>
      </c:catAx>
      <c:valAx>
        <c:axId val="511831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182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55373482400888"/>
          <c:y val="5.0846564107573496E-2"/>
          <c:w val="0.1248339066700757"/>
          <c:h val="0.9053462290016091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[Centrales térmicas no cogeneradoras. Datos mensuales de enero a diciembre de 2023.xlsx]EvolMensual!TablaDinámica8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Año 2023-</a:t>
            </a:r>
            <a:r>
              <a:rPr lang="en-US" sz="1100" b="0" i="0" cap="all" baseline="0">
                <a:effectLst/>
              </a:rPr>
              <a:t>E</a:t>
            </a:r>
            <a:r>
              <a:rPr lang="es-ES" sz="1100" b="0" i="0" cap="all" baseline="0">
                <a:effectLst/>
              </a:rPr>
              <a:t>volución mensual electricidad neta generada (MWH)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ES" sz="1200" b="1" i="0" cap="all" baseline="0">
                <a:effectLst/>
              </a:rPr>
              <a:t>combustibles bajo - intensivos</a:t>
            </a:r>
            <a:endParaRPr lang="es-ES" sz="1200" cap="all" baseline="0">
              <a:effectLst/>
            </a:endParaRPr>
          </a:p>
        </c:rich>
      </c:tx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4">
                <a:lumMod val="40000"/>
                <a:lumOff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6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accent5">
                <a:lumMod val="7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accent4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EvolMensual!$B$119:$B$120</c:f>
              <c:strCache>
                <c:ptCount val="1"/>
                <c:pt idx="0">
                  <c:v>Antracita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EvolMensual!$B$121:$B$132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3-4EEE-9E4E-9921B236EA07}"/>
            </c:ext>
          </c:extLst>
        </c:ser>
        <c:ser>
          <c:idx val="1"/>
          <c:order val="1"/>
          <c:tx>
            <c:strRef>
              <c:f>EvolMensual!$C$119:$C$120</c:f>
              <c:strCache>
                <c:ptCount val="1"/>
                <c:pt idx="0">
                  <c:v>Biogases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EvolMensual!$C$121:$C$132</c:f>
              <c:numCache>
                <c:formatCode>#,##0.00</c:formatCode>
                <c:ptCount val="12"/>
                <c:pt idx="0">
                  <c:v>50543.17</c:v>
                </c:pt>
                <c:pt idx="1">
                  <c:v>47696.77</c:v>
                </c:pt>
                <c:pt idx="2">
                  <c:v>51286.37</c:v>
                </c:pt>
                <c:pt idx="3">
                  <c:v>48667.73</c:v>
                </c:pt>
                <c:pt idx="4">
                  <c:v>50674.42</c:v>
                </c:pt>
                <c:pt idx="5">
                  <c:v>48889.13</c:v>
                </c:pt>
                <c:pt idx="6">
                  <c:v>47869.8</c:v>
                </c:pt>
                <c:pt idx="7">
                  <c:v>46386.76</c:v>
                </c:pt>
                <c:pt idx="8">
                  <c:v>47803.31</c:v>
                </c:pt>
                <c:pt idx="9">
                  <c:v>44457.97</c:v>
                </c:pt>
                <c:pt idx="10">
                  <c:v>45771.92</c:v>
                </c:pt>
                <c:pt idx="11">
                  <c:v>48959.76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3-4EEE-9E4E-9921B236EA07}"/>
            </c:ext>
          </c:extLst>
        </c:ser>
        <c:ser>
          <c:idx val="2"/>
          <c:order val="2"/>
          <c:tx>
            <c:strRef>
              <c:f>EvolMensual!$D$119:$D$120</c:f>
              <c:strCache>
                <c:ptCount val="1"/>
                <c:pt idx="0">
                  <c:v>Biolíquidos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EvolMensual!$D$121:$D$132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3-4EEE-9E4E-9921B236EA07}"/>
            </c:ext>
          </c:extLst>
        </c:ser>
        <c:ser>
          <c:idx val="3"/>
          <c:order val="3"/>
          <c:tx>
            <c:strRef>
              <c:f>EvolMensual!$E$119:$E$120</c:f>
              <c:strCache>
                <c:ptCount val="1"/>
                <c:pt idx="0">
                  <c:v>Carbón sub-bituminoso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EvolMensual!$E$121:$E$132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93-4EEE-9E4E-9921B236EA07}"/>
            </c:ext>
          </c:extLst>
        </c:ser>
        <c:ser>
          <c:idx val="4"/>
          <c:order val="4"/>
          <c:tx>
            <c:strRef>
              <c:f>EvolMensual!$F$119:$F$120</c:f>
              <c:strCache>
                <c:ptCount val="1"/>
                <c:pt idx="0">
                  <c:v>Coque de petróleo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EvolMensual!$F$121:$F$132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93-4EEE-9E4E-9921B236EA07}"/>
            </c:ext>
          </c:extLst>
        </c:ser>
        <c:ser>
          <c:idx val="5"/>
          <c:order val="5"/>
          <c:tx>
            <c:strRef>
              <c:f>EvolMensual!$G$119:$G$120</c:f>
              <c:strCache>
                <c:ptCount val="1"/>
                <c:pt idx="0">
                  <c:v>Gas de Alto Horno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EvolMensual!$G$121:$G$132</c:f>
              <c:numCache>
                <c:formatCode>#,##0.00</c:formatCode>
                <c:ptCount val="12"/>
                <c:pt idx="0">
                  <c:v>46093.26</c:v>
                </c:pt>
                <c:pt idx="1">
                  <c:v>73977.679999999993</c:v>
                </c:pt>
                <c:pt idx="2">
                  <c:v>74689.86</c:v>
                </c:pt>
                <c:pt idx="3">
                  <c:v>37286.54</c:v>
                </c:pt>
                <c:pt idx="4">
                  <c:v>46967.57</c:v>
                </c:pt>
                <c:pt idx="5">
                  <c:v>42031.44</c:v>
                </c:pt>
                <c:pt idx="6">
                  <c:v>75290.490000000005</c:v>
                </c:pt>
                <c:pt idx="7">
                  <c:v>81763.97</c:v>
                </c:pt>
                <c:pt idx="8">
                  <c:v>77477.919999999998</c:v>
                </c:pt>
                <c:pt idx="9">
                  <c:v>78458.880000000005</c:v>
                </c:pt>
                <c:pt idx="10">
                  <c:v>68193.27</c:v>
                </c:pt>
                <c:pt idx="11">
                  <c:v>56050.05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F93-4EEE-9E4E-9921B236EA07}"/>
            </c:ext>
          </c:extLst>
        </c:ser>
        <c:ser>
          <c:idx val="6"/>
          <c:order val="6"/>
          <c:tx>
            <c:strRef>
              <c:f>EvolMensual!$H$119:$H$120</c:f>
              <c:strCache>
                <c:ptCount val="1"/>
                <c:pt idx="0">
                  <c:v>Gas de coque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EvolMensual!$H$121:$H$132</c:f>
              <c:numCache>
                <c:formatCode>#,##0.00</c:formatCode>
                <c:ptCount val="12"/>
                <c:pt idx="0">
                  <c:v>847.06</c:v>
                </c:pt>
                <c:pt idx="1">
                  <c:v>599.36</c:v>
                </c:pt>
                <c:pt idx="2">
                  <c:v>296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603.29</c:v>
                </c:pt>
                <c:pt idx="7">
                  <c:v>782.32</c:v>
                </c:pt>
                <c:pt idx="8">
                  <c:v>736.14</c:v>
                </c:pt>
                <c:pt idx="9">
                  <c:v>825.5</c:v>
                </c:pt>
                <c:pt idx="10">
                  <c:v>772.16</c:v>
                </c:pt>
                <c:pt idx="11">
                  <c:v>976.56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F93-4EEE-9E4E-9921B236EA07}"/>
            </c:ext>
          </c:extLst>
        </c:ser>
        <c:ser>
          <c:idx val="7"/>
          <c:order val="7"/>
          <c:tx>
            <c:strRef>
              <c:f>EvolMensual!$I$119:$I$120</c:f>
              <c:strCache>
                <c:ptCount val="1"/>
                <c:pt idx="0">
                  <c:v>Gas de refinería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EvolMensual!$I$121:$I$132</c:f>
              <c:numCache>
                <c:formatCode>#,##0.00</c:formatCode>
                <c:ptCount val="12"/>
                <c:pt idx="0">
                  <c:v>24696.26</c:v>
                </c:pt>
                <c:pt idx="1">
                  <c:v>27369.37</c:v>
                </c:pt>
                <c:pt idx="2">
                  <c:v>35139.449999999997</c:v>
                </c:pt>
                <c:pt idx="3">
                  <c:v>33158.75</c:v>
                </c:pt>
                <c:pt idx="4">
                  <c:v>27498.84</c:v>
                </c:pt>
                <c:pt idx="5">
                  <c:v>21662.13</c:v>
                </c:pt>
                <c:pt idx="6">
                  <c:v>28806.07</c:v>
                </c:pt>
                <c:pt idx="7">
                  <c:v>32919.370000000003</c:v>
                </c:pt>
                <c:pt idx="8">
                  <c:v>31607.71</c:v>
                </c:pt>
                <c:pt idx="9">
                  <c:v>9998.18</c:v>
                </c:pt>
                <c:pt idx="10">
                  <c:v>0</c:v>
                </c:pt>
                <c:pt idx="11">
                  <c:v>24648.95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F93-4EEE-9E4E-9921B236EA07}"/>
            </c:ext>
          </c:extLst>
        </c:ser>
        <c:ser>
          <c:idx val="8"/>
          <c:order val="8"/>
          <c:tx>
            <c:strRef>
              <c:f>EvolMensual!$J$119:$J$120</c:f>
              <c:strCache>
                <c:ptCount val="1"/>
                <c:pt idx="0">
                  <c:v>GLP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EvolMensual!$J$121:$J$132</c:f>
              <c:numCache>
                <c:formatCode>#,##0.00</c:formatCode>
                <c:ptCount val="12"/>
                <c:pt idx="0">
                  <c:v>3.81</c:v>
                </c:pt>
                <c:pt idx="1">
                  <c:v>4.83</c:v>
                </c:pt>
                <c:pt idx="2">
                  <c:v>13.05</c:v>
                </c:pt>
                <c:pt idx="3">
                  <c:v>5.0999999999999996</c:v>
                </c:pt>
                <c:pt idx="4">
                  <c:v>2.4900000000000002</c:v>
                </c:pt>
                <c:pt idx="5">
                  <c:v>0</c:v>
                </c:pt>
                <c:pt idx="6">
                  <c:v>0.83</c:v>
                </c:pt>
                <c:pt idx="7">
                  <c:v>3.4</c:v>
                </c:pt>
                <c:pt idx="8">
                  <c:v>1.36</c:v>
                </c:pt>
                <c:pt idx="9">
                  <c:v>3.36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F93-4EEE-9E4E-9921B236EA07}"/>
            </c:ext>
          </c:extLst>
        </c:ser>
        <c:ser>
          <c:idx val="9"/>
          <c:order val="9"/>
          <c:tx>
            <c:strRef>
              <c:f>EvolMensual!$K$119:$K$120</c:f>
              <c:strCache>
                <c:ptCount val="1"/>
                <c:pt idx="0">
                  <c:v>Otras fuentes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EvolMensual!$K$121:$K$132</c:f>
              <c:numCache>
                <c:formatCode>#,##0.00</c:formatCode>
                <c:ptCount val="12"/>
                <c:pt idx="0">
                  <c:v>16240.04</c:v>
                </c:pt>
                <c:pt idx="1">
                  <c:v>13425.3</c:v>
                </c:pt>
                <c:pt idx="2">
                  <c:v>12640.63</c:v>
                </c:pt>
                <c:pt idx="3">
                  <c:v>9495.73</c:v>
                </c:pt>
                <c:pt idx="4">
                  <c:v>12365.52</c:v>
                </c:pt>
                <c:pt idx="5">
                  <c:v>13943.02</c:v>
                </c:pt>
                <c:pt idx="6">
                  <c:v>10424.540000000001</c:v>
                </c:pt>
                <c:pt idx="7">
                  <c:v>12051.64</c:v>
                </c:pt>
                <c:pt idx="8">
                  <c:v>13569.26</c:v>
                </c:pt>
                <c:pt idx="9">
                  <c:v>10458.549999999999</c:v>
                </c:pt>
                <c:pt idx="10">
                  <c:v>10959.29</c:v>
                </c:pt>
                <c:pt idx="11">
                  <c:v>11040.71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F93-4EEE-9E4E-9921B236EA07}"/>
            </c:ext>
          </c:extLst>
        </c:ser>
        <c:ser>
          <c:idx val="10"/>
          <c:order val="10"/>
          <c:tx>
            <c:strRef>
              <c:f>EvolMensual!$L$119:$L$120</c:f>
              <c:strCache>
                <c:ptCount val="1"/>
                <c:pt idx="0">
                  <c:v>Residuos industriales no renovables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EvolMensual!$A$121:$A$132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EvolMensual!$L$121:$L$132</c:f>
              <c:numCache>
                <c:formatCode>#,##0.00</c:formatCode>
                <c:ptCount val="12"/>
                <c:pt idx="0">
                  <c:v>6135.62</c:v>
                </c:pt>
                <c:pt idx="1">
                  <c:v>9179.2800000000007</c:v>
                </c:pt>
                <c:pt idx="2">
                  <c:v>9970.11</c:v>
                </c:pt>
                <c:pt idx="3">
                  <c:v>8605.93</c:v>
                </c:pt>
                <c:pt idx="4">
                  <c:v>4398.75</c:v>
                </c:pt>
                <c:pt idx="5">
                  <c:v>12044.4</c:v>
                </c:pt>
                <c:pt idx="6">
                  <c:v>8988.52</c:v>
                </c:pt>
                <c:pt idx="7">
                  <c:v>11748.27</c:v>
                </c:pt>
                <c:pt idx="8">
                  <c:v>8802.0300000000007</c:v>
                </c:pt>
                <c:pt idx="9">
                  <c:v>8982.35</c:v>
                </c:pt>
                <c:pt idx="10">
                  <c:v>9202.2900000000009</c:v>
                </c:pt>
                <c:pt idx="11">
                  <c:v>4801.0200000000004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F93-4EEE-9E4E-9921B236E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2189696"/>
        <c:axId val="602188056"/>
      </c:lineChart>
      <c:catAx>
        <c:axId val="6021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8056"/>
        <c:crosses val="autoZero"/>
        <c:auto val="1"/>
        <c:lblAlgn val="ctr"/>
        <c:lblOffset val="100"/>
        <c:noMultiLvlLbl val="0"/>
      </c:catAx>
      <c:valAx>
        <c:axId val="60218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1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064439663398163"/>
          <c:y val="0.10884316352855954"/>
          <c:w val="0.1247464752721185"/>
          <c:h val="0.80325365410214677"/>
        </c:manualLayout>
      </c:layout>
      <c:overlay val="0"/>
      <c:spPr>
        <a:noFill/>
        <a:ln>
          <a:solidFill>
            <a:schemeClr val="accent6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Enero 2023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B81E6994-19AE-4B85-805F-2CB02D7A15E3}">
          <cx:dataPt idx="2">
            <cx:spPr>
              <a:solidFill>
                <a:schemeClr val="tx2">
                  <a:lumMod val="40000"/>
                  <a:lumOff val="6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1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_xlchart.v1.18</cx:f>
      </cx:strDim>
      <cx:numDim type="size">
        <cx:f>_xlchart.v1.19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Mayo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0D7B2314-F586-434B-B1C8-10FB36B3B6E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_xlchart.v1.22</cx:f>
      </cx:strDim>
      <cx:numDim type="size">
        <cx:f>_xlchart.v1.23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Junio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AFF6197-6C6A-4E6E-BEA4-6568454718B0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7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size">
        <cx:f>_xlchart.v1.21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Junio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C8443F7D-6156-47C6-BF16-9AE697894AF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_xlchart.v1.24</cx:f>
      </cx:strDim>
      <cx:numDim type="size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</a:rPr>
              <a:t>Consumo de Combustibles Julio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26A7027C-F3E0-4A5D-9741-BC68C412726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_xlchart.v1.26</cx:f>
      </cx:strDim>
      <cx:numDim type="size">
        <cx:f>_xlchart.v1.27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Julio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094B9A57-D493-4D1A-8053-22F7CE2E48BB}"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_xlchart.v1.30</cx:f>
      </cx:strDim>
      <cx:numDim type="size">
        <cx:f>_xlchart.v1.31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Agosto 2023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352571B1-7D38-451F-B845-693BA24F0EAF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_xlchart.v1.28</cx:f>
      </cx:strDim>
      <cx:numDim type="size">
        <cx:f>_xlchart.v1.29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Electricidad Neta Generada Agosto 2023 (MWh)</a:t>
            </a:r>
            <a:endParaRPr lang="es-ES" sz="11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241C6ABE-B3D8-4DF7-ACCD-7908CB90C58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8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_xlchart.v1.32</cx:f>
      </cx:strDim>
      <cx:numDim type="size">
        <cx:f>_xlchart.v1.33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effectLst/>
                <a:latin typeface="+mn-lt"/>
              </a:rPr>
              <a:t>Consumo de Combustibles Septiembre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7D940E75-E30C-4009-9CE2-5BD9C1ECC11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_xlchart.v1.34</cx:f>
      </cx:strDim>
      <cx:numDim type="size">
        <cx:f>_xlchart.v1.35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Septiembre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14DF35D5-2429-429A-B341-435523F7B93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1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_xlchart.v1.36</cx:f>
      </cx:strDim>
      <cx:numDim type="size">
        <cx:f>_xlchart.v1.37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Octubre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919643E-C304-423A-A28B-1071B2FCD561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size">
        <cx:f>_xlchart.v1.3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lang="es-ES" sz="1400" b="0" i="0" u="none" strike="noStrike" kern="1200" spc="0" baseline="0">
                <a:solidFill>
                  <a:sysClr val="windowText" lastClr="000000"/>
                </a:solidFill>
                <a:latin typeface="Calibri" panose="020F0502020204030204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Enero 2023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975192C8-0F24-4AF1-B6DE-90201FF54431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0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_xlchart.v1.38</cx:f>
      </cx:strDim>
      <cx:numDim type="size">
        <cx:f>_xlchart.v1.39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Octubre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35CBA282-5781-4567-B531-97A0CDED6509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A5A5A5">
                  <a:lumMod val="40000"/>
                  <a:lumOff val="6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2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_xlchart.v1.40</cx:f>
      </cx:strDim>
      <cx:numDim type="size">
        <cx:f>_xlchart.v1.41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Noviembre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5623C05E-D51C-42CC-903F-4DE46FA010E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_xlchart.v1.42</cx:f>
      </cx:strDim>
      <cx:numDim type="size">
        <cx:f>_xlchart.v1.43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Noviembre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87654FC8-6840-4CE2-9AB5-CACA809C85CB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9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_xlchart.v1.46</cx:f>
      </cx:strDim>
      <cx:numDim type="size">
        <cx:f>_xlchart.v1.47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800" b="1" i="0" baseline="0">
                <a:effectLst/>
              </a:rPr>
              <a:t>Consumo de Combustibles Diciembre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4C5F423F-FE72-4C58-AE53-5D53519411D4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_xlchart.v1.44</cx:f>
      </cx:strDim>
      <cx:numDim type="size">
        <cx:f>_xlchart.v1.45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800" b="1" i="0" baseline="0">
                <a:effectLst/>
              </a:rPr>
              <a:t>Electricidad Neta Generada Diciembre 2023 (MWh)</a:t>
            </a:r>
            <a:endParaRPr lang="es-ES" sz="1400">
              <a:effectLst/>
            </a:endParaRPr>
          </a:p>
        </cx:rich>
      </cx:tx>
    </cx:title>
    <cx:plotArea>
      <cx:plotAreaRegion>
        <cx:series layoutId="treemap" uniqueId="{A7857A2E-75BA-4A2F-9BDA-C2545252DE5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hartEx2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_xlchart.v1.48</cx:f>
      </cx:strDim>
      <cx:numDim type="size">
        <cx:f>_xlchart.v1.50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Consumo de Combustibles 2023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1820E5E2-9410-4723-B0CD-B5DAF37741EA}">
          <cx:tx>
            <cx:txData>
              <cx:f>_xlchart.v1.49</cx:f>
              <cx:v>Consumo (MWh)</cx:v>
            </cx:txData>
          </cx:tx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  <a:ln>
                <a:solidFill>
                  <a:schemeClr val="bg1"/>
                </a:solidFill>
              </a:ln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2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_xlchart.v1.51</cx:f>
      </cx:strDim>
      <cx:numDim type="size">
        <cx:f>_xlchart.v1.53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Acumulado Electricidad Neta Generada 2023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00000000-68E4-4541-9095-74583972B7DB}">
          <cx:tx>
            <cx:txData>
              <cx:f>_xlchart.v1.52</cx:f>
              <cx:v>Electricidad neta (MWh)</cx:v>
            </cx:txData>
          </cx:tx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8">
            <cx:spPr>
              <a:solidFill>
                <a:sysClr val="windowText" lastClr="000000">
                  <a:lumMod val="65000"/>
                  <a:lumOff val="35000"/>
                </a:sysClr>
              </a:solidFill>
            </cx:spPr>
          </cx:dataPt>
          <cx:dataPt idx="9">
            <cx:spPr>
              <a:solidFill>
                <a:srgbClr val="FFC000">
                  <a:lumMod val="5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>
            <cx:visibility seriesName="0" categoryName="1" value="0"/>
          </cx:dataLabels>
          <cx:dataId val="0"/>
          <cx:layoutPr/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kern="1200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size">
        <cx:f>_xlchart.v1.5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Consumo de Combustibles Febrero 2023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C371A085-D143-4F11-ABD8-F12D9A2F5B55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size">
        <cx:f>_xlchart.v1.7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>
              <a:defRPr sz="1400">
                <a:solidFill>
                  <a:sysClr val="windowText" lastClr="000000"/>
                </a:solidFill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Electricidad Neta Generada Febrero 2023 (MWh)</a:t>
            </a:r>
            <a:endParaRPr lang="es-ES" sz="1400">
              <a:solidFill>
                <a:sysClr val="windowText" lastClr="000000"/>
              </a:solidFill>
              <a:effectLst/>
            </a:endParaRPr>
          </a:p>
        </cx:rich>
      </cx:tx>
    </cx:title>
    <cx:plotArea>
      <cx:plotAreaRegion>
        <cx:series layoutId="treemap" uniqueId="{ABC28FB5-E66C-42B2-B3E4-F73A1C903B90}">
          <cx:dataPt idx="2">
            <cx:spPr>
              <a:solidFill>
                <a:schemeClr val="tx2">
                  <a:lumMod val="60000"/>
                  <a:lumOff val="40000"/>
                </a:scheme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chemeClr val="tx1"/>
              </a:solidFill>
            </cx:spPr>
          </cx:dataPt>
          <cx:dataPt idx="5">
            <cx:spPr>
              <a:solidFill>
                <a:schemeClr val="bg2">
                  <a:lumMod val="75000"/>
                </a:schemeClr>
              </a:solidFill>
            </cx:spPr>
          </cx:dataPt>
          <cx:dataPt idx="9">
            <cx:spPr>
              <a:solidFill>
                <a:schemeClr val="accent4">
                  <a:lumMod val="75000"/>
                </a:scheme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spPr>
        <a:ln>
          <a:solidFill>
            <a:sysClr val="windowText" lastClr="000000"/>
          </a:solidFill>
        </a:ln>
      </cx:sp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_xlchart.v1.8</cx:f>
      </cx:strDim>
      <cx:numDim type="size">
        <cx:f>_xlchart.v1.9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Consumo de Combustibles Marzo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AAD57DE3-026A-4D5E-AE52-FC8DAAE289C6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_xlchart.v1.10</cx:f>
      </cx:strDim>
      <cx:numDim type="size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</a:rPr>
              <a:t>Electricidad Neta Generada Marzo 2023 (MWh)</a:t>
            </a:r>
            <a:endParaRPr lang="es-ES" sz="1100">
              <a:effectLst/>
            </a:endParaRPr>
          </a:p>
        </cx:rich>
      </cx:tx>
    </cx:title>
    <cx:plotArea>
      <cx:plotAreaRegion>
        <cx:series layoutId="treemap" uniqueId="{6E6B6B6F-F375-427A-9557-D07DC6DAA244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5">
            <cx:spPr>
              <a:solidFill>
                <a:srgbClr val="A5A5A5">
                  <a:lumMod val="60000"/>
                  <a:lumOff val="40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size">
        <cx:f>_xlchart.v1.13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es-ES" sz="1100" b="1" i="0" baseline="0">
                <a:solidFill>
                  <a:sysClr val="windowText" lastClr="000000"/>
                </a:solidFill>
                <a:effectLst/>
              </a:rPr>
              <a:t>Consumo de Combustibles Abril 2023 (MWh)</a:t>
            </a:r>
            <a:endParaRPr lang="es-ES" sz="1100" b="0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treemap" uniqueId="{A00CDA09-00A9-488D-A54E-29E6B6C8021A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_xlchart.v1.14</cx:f>
      </cx:strDim>
      <cx:numDim type="size">
        <cx:f>_xlchart.v1.15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r>
              <a:rPr lang="es-ES" sz="1100" b="1" i="0" baseline="0">
                <a:effectLst/>
                <a:latin typeface="+mn-lt"/>
              </a:rPr>
              <a:t>Electricidad Neta Generada Abril 2023 (MWh)</a:t>
            </a:r>
            <a:endParaRPr lang="es-ES" sz="1100">
              <a:effectLst/>
              <a:latin typeface="+mn-lt"/>
            </a:endParaRPr>
          </a:p>
        </cx:rich>
      </cx:tx>
    </cx:title>
    <cx:plotArea>
      <cx:plotAreaRegion>
        <cx:series layoutId="treemap" uniqueId="{B0C2680F-090C-4FF0-8398-666AFFBB4C97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rgbClr val="E7E6E6">
                  <a:lumMod val="75000"/>
                </a:srgbClr>
              </a:solidFill>
            </cx:spPr>
          </cx:dataPt>
          <cx:dataPt idx="12">
            <cx:spPr>
              <a:solidFill>
                <a:srgbClr val="5B9BD5"/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_xlchart.v1.16</cx:f>
      </cx:strDim>
      <cx:numDim type="size">
        <cx:f>_xlchart.v1.17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rtl="0"/>
            <a:r>
              <a:rPr lang="es-ES" sz="1100" b="1" i="0" baseline="0">
                <a:solidFill>
                  <a:sysClr val="windowText" lastClr="000000"/>
                </a:solidFill>
                <a:effectLst/>
                <a:latin typeface="+mn-lt"/>
              </a:rPr>
              <a:t>Consumo de Combustibles Mayo 2023 (MWh)</a:t>
            </a:r>
            <a:endParaRPr lang="es-ES" sz="1100">
              <a:solidFill>
                <a:sysClr val="windowText" lastClr="000000"/>
              </a:solidFill>
              <a:effectLst/>
              <a:latin typeface="+mn-lt"/>
            </a:endParaRPr>
          </a:p>
        </cx:rich>
      </cx:tx>
    </cx:title>
    <cx:plotArea>
      <cx:plotAreaRegion>
        <cx:series layoutId="treemap" uniqueId="{88E304CC-4E5A-4046-9896-66EBA7E43EB8}">
          <cx:dataPt idx="2">
            <cx:spPr>
              <a:solidFill>
                <a:srgbClr val="44546A">
                  <a:lumMod val="60000"/>
                  <a:lumOff val="40000"/>
                </a:srgbClr>
              </a:solidFill>
            </cx:spPr>
          </cx:dataPt>
          <cx:dataPt idx="3">
            <cx:spPr>
              <a:solidFill>
                <a:srgbClr val="FF0000"/>
              </a:solidFill>
            </cx:spPr>
          </cx:dataPt>
          <cx:dataPt idx="4">
            <cx:spPr>
              <a:solidFill>
                <a:sysClr val="windowText" lastClr="000000"/>
              </a:solidFill>
            </cx:spPr>
          </cx:dataPt>
          <cx:dataPt idx="5">
            <cx:spPr>
              <a:solidFill>
                <a:sysClr val="window" lastClr="FFFFFF">
                  <a:lumMod val="65000"/>
                </a:sysClr>
              </a:solidFill>
            </cx:spPr>
          </cx:dataPt>
          <cx:dataPt idx="13">
            <cx:spPr>
              <a:solidFill>
                <a:srgbClr val="00B050"/>
              </a:solidFill>
            </cx:spPr>
          </cx:dataPt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es-ES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18.xml"/><Relationship Id="rId1" Type="http://schemas.microsoft.com/office/2014/relationships/chartEx" Target="../charts/chartEx17.xml"/></Relationships>
</file>

<file path=xl/drawings/_rels/drawing11.xml.rels><?xml version="1.0" encoding="UTF-8" standalone="yes"?>
<Relationships xmlns="http://schemas.openxmlformats.org/package/2006/relationships"><Relationship Id="rId2" Type="http://schemas.microsoft.com/office/2014/relationships/chartEx" Target="../charts/chartEx20.xml"/><Relationship Id="rId1" Type="http://schemas.microsoft.com/office/2014/relationships/chartEx" Target="../charts/chartEx19.xml"/></Relationships>
</file>

<file path=xl/drawings/_rels/drawing12.xml.rels><?xml version="1.0" encoding="UTF-8" standalone="yes"?>
<Relationships xmlns="http://schemas.openxmlformats.org/package/2006/relationships"><Relationship Id="rId2" Type="http://schemas.microsoft.com/office/2014/relationships/chartEx" Target="../charts/chartEx22.xml"/><Relationship Id="rId1" Type="http://schemas.microsoft.com/office/2014/relationships/chartEx" Target="../charts/chartEx21.xml"/></Relationships>
</file>

<file path=xl/drawings/_rels/drawing13.xml.rels><?xml version="1.0" encoding="UTF-8" standalone="yes"?>
<Relationships xmlns="http://schemas.openxmlformats.org/package/2006/relationships"><Relationship Id="rId2" Type="http://schemas.microsoft.com/office/2014/relationships/chartEx" Target="../charts/chartEx24.xml"/><Relationship Id="rId1" Type="http://schemas.microsoft.com/office/2014/relationships/chartEx" Target="../charts/chartEx2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microsoft.com/office/2014/relationships/chartEx" Target="../charts/chartEx25.xml"/><Relationship Id="rId4" Type="http://schemas.microsoft.com/office/2014/relationships/chartEx" Target="../charts/chartEx2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microsoft.com/office/2014/relationships/chartEx" Target="../charts/chartEx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6.xml"/><Relationship Id="rId1" Type="http://schemas.microsoft.com/office/2014/relationships/chartEx" Target="../charts/chartEx5.xml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14/relationships/chartEx" Target="../charts/chartEx8.xml"/><Relationship Id="rId1" Type="http://schemas.microsoft.com/office/2014/relationships/chartEx" Target="../charts/chartEx7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14/relationships/chartEx" Target="../charts/chartEx10.xml"/><Relationship Id="rId1" Type="http://schemas.microsoft.com/office/2014/relationships/chartEx" Target="../charts/chartEx9.xml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14/relationships/chartEx" Target="../charts/chartEx12.xml"/><Relationship Id="rId1" Type="http://schemas.microsoft.com/office/2014/relationships/chartEx" Target="../charts/chartEx11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14/relationships/chartEx" Target="../charts/chartEx14.xml"/><Relationship Id="rId1" Type="http://schemas.microsoft.com/office/2014/relationships/chartEx" Target="../charts/chartEx13.xml"/></Relationships>
</file>

<file path=xl/drawings/_rels/drawing9.xml.rels><?xml version="1.0" encoding="UTF-8" standalone="yes"?>
<Relationships xmlns="http://schemas.openxmlformats.org/package/2006/relationships"><Relationship Id="rId2" Type="http://schemas.microsoft.com/office/2014/relationships/chartEx" Target="../charts/chartEx16.xml"/><Relationship Id="rId1" Type="http://schemas.microsoft.com/office/2014/relationships/chartEx" Target="../charts/chartEx1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35583" cy="739136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/>
        <a:stretch>
          <a:fillRect/>
        </a:stretch>
      </xdr:blipFill>
      <xdr:spPr>
        <a:xfrm>
          <a:off x="142875" y="190500"/>
          <a:ext cx="2735583" cy="73913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0</xdr:colOff>
      <xdr:row>1</xdr:row>
      <xdr:rowOff>0</xdr:rowOff>
    </xdr:from>
    <xdr:ext cx="3115516" cy="761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0500"/>
          <a:ext cx="3115516" cy="7619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157923</xdr:colOff>
      <xdr:row>0</xdr:row>
      <xdr:rowOff>135082</xdr:rowOff>
    </xdr:from>
    <xdr:to>
      <xdr:col>17</xdr:col>
      <xdr:colOff>258534</xdr:colOff>
      <xdr:row>18</xdr:row>
      <xdr:rowOff>13608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9">
              <a:extLst>
                <a:ext uri="{FF2B5EF4-FFF2-40B4-BE49-F238E27FC236}">
                  <a16:creationId xmlns:a16="http://schemas.microsoft.com/office/drawing/2014/main" id="{FE58CB51-99E2-8DEC-BFE0-CE2FB95C9EE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9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181459" y="135082"/>
              <a:ext cx="5434611" cy="35388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27214</xdr:colOff>
      <xdr:row>19</xdr:row>
      <xdr:rowOff>16329</xdr:rowOff>
    </xdr:from>
    <xdr:to>
      <xdr:col>17</xdr:col>
      <xdr:colOff>244929</xdr:colOff>
      <xdr:row>44</xdr:row>
      <xdr:rowOff>54429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DA41641-70B5-B21E-E314-F0769714117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214" y="3797754"/>
              <a:ext cx="30583415" cy="4800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81643</xdr:colOff>
      <xdr:row>44</xdr:row>
      <xdr:rowOff>166007</xdr:rowOff>
    </xdr:from>
    <xdr:to>
      <xdr:col>17</xdr:col>
      <xdr:colOff>258535</xdr:colOff>
      <xdr:row>69</xdr:row>
      <xdr:rowOff>176892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CA6A7288-4A66-12BE-AFDA-D7F76058030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643" y="8709932"/>
              <a:ext cx="30542592" cy="47733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109764</xdr:colOff>
      <xdr:row>0</xdr:row>
      <xdr:rowOff>0</xdr:rowOff>
    </xdr:from>
    <xdr:to>
      <xdr:col>7</xdr:col>
      <xdr:colOff>1903927</xdr:colOff>
      <xdr:row>17</xdr:row>
      <xdr:rowOff>163285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2">
              <a:extLst>
                <a:ext uri="{FF2B5EF4-FFF2-40B4-BE49-F238E27FC236}">
                  <a16:creationId xmlns:a16="http://schemas.microsoft.com/office/drawing/2014/main" id="{75A59C51-F87A-58D0-D678-8562E2F931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6368" y="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80818</xdr:colOff>
      <xdr:row>19</xdr:row>
      <xdr:rowOff>13855</xdr:rowOff>
    </xdr:from>
    <xdr:to>
      <xdr:col>12</xdr:col>
      <xdr:colOff>334818</xdr:colOff>
      <xdr:row>51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95573B0-32AD-DC98-88E4-DFF39663A59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8" y="3795280"/>
              <a:ext cx="26714450" cy="608214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127001</xdr:colOff>
      <xdr:row>51</xdr:row>
      <xdr:rowOff>175491</xdr:rowOff>
    </xdr:from>
    <xdr:to>
      <xdr:col>12</xdr:col>
      <xdr:colOff>334818</xdr:colOff>
      <xdr:row>79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B5128AD-3674-964A-AAA5-C6BD14222F5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001" y="10052916"/>
              <a:ext cx="26668267" cy="51700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71748</xdr:colOff>
      <xdr:row>0</xdr:row>
      <xdr:rowOff>41069</xdr:rowOff>
    </xdr:from>
    <xdr:to>
      <xdr:col>12</xdr:col>
      <xdr:colOff>421821</xdr:colOff>
      <xdr:row>18</xdr:row>
      <xdr:rowOff>13608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1">
              <a:extLst>
                <a:ext uri="{FF2B5EF4-FFF2-40B4-BE49-F238E27FC236}">
                  <a16:creationId xmlns:a16="http://schemas.microsoft.com/office/drawing/2014/main" id="{08CAC6D7-09B7-9B81-3A1D-107DC4316B6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067819" y="41069"/>
              <a:ext cx="1874073" cy="36328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125186</xdr:rowOff>
    </xdr:from>
    <xdr:to>
      <xdr:col>11</xdr:col>
      <xdr:colOff>68036</xdr:colOff>
      <xdr:row>44</xdr:row>
      <xdr:rowOff>81644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A16D965-1A1C-C825-75D3-628C26C30E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716111"/>
              <a:ext cx="23740382" cy="49094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95250</xdr:colOff>
      <xdr:row>44</xdr:row>
      <xdr:rowOff>166005</xdr:rowOff>
    </xdr:from>
    <xdr:to>
      <xdr:col>11</xdr:col>
      <xdr:colOff>95250</xdr:colOff>
      <xdr:row>73</xdr:row>
      <xdr:rowOff>68036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55E2D18-D478-51DE-014F-26247B1C46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50" y="8709930"/>
              <a:ext cx="23726775" cy="542653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89189</xdr:colOff>
      <xdr:row>0</xdr:row>
      <xdr:rowOff>34472</xdr:rowOff>
    </xdr:from>
    <xdr:to>
      <xdr:col>12</xdr:col>
      <xdr:colOff>393989</xdr:colOff>
      <xdr:row>17</xdr:row>
      <xdr:rowOff>176893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10">
              <a:extLst>
                <a:ext uri="{FF2B5EF4-FFF2-40B4-BE49-F238E27FC236}">
                  <a16:creationId xmlns:a16="http://schemas.microsoft.com/office/drawing/2014/main" id="{1812CC8A-B665-0C00-47BA-361873B0E7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0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881403" y="34472"/>
              <a:ext cx="1828800" cy="361224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176893</xdr:rowOff>
    </xdr:from>
    <xdr:to>
      <xdr:col>12</xdr:col>
      <xdr:colOff>353786</xdr:colOff>
      <xdr:row>46</xdr:row>
      <xdr:rowOff>176893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F8A87E3A-6820-5B02-BAD9-AE1800357F1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767818"/>
              <a:ext cx="26578832" cy="5334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68035</xdr:colOff>
      <xdr:row>47</xdr:row>
      <xdr:rowOff>186416</xdr:rowOff>
    </xdr:from>
    <xdr:to>
      <xdr:col>12</xdr:col>
      <xdr:colOff>312964</xdr:colOff>
      <xdr:row>76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B1EEF711-AB64-F860-9659-030A4017C1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035" y="9301841"/>
              <a:ext cx="26524404" cy="552858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18</xdr:row>
      <xdr:rowOff>57709</xdr:rowOff>
    </xdr:from>
    <xdr:to>
      <xdr:col>10</xdr:col>
      <xdr:colOff>2779059</xdr:colOff>
      <xdr:row>39</xdr:row>
      <xdr:rowOff>161637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D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824" y="3648634"/>
              <a:ext cx="20536460" cy="41044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83807</xdr:colOff>
      <xdr:row>0</xdr:row>
      <xdr:rowOff>70835</xdr:rowOff>
    </xdr:from>
    <xdr:to>
      <xdr:col>10</xdr:col>
      <xdr:colOff>1918210</xdr:colOff>
      <xdr:row>17</xdr:row>
      <xdr:rowOff>150091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1">
              <a:extLst>
                <a:ext uri="{FF2B5EF4-FFF2-40B4-BE49-F238E27FC236}">
                  <a16:creationId xmlns:a16="http://schemas.microsoft.com/office/drawing/2014/main" id="{00000000-0008-0000-0D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752807" y="70835"/>
              <a:ext cx="1834403" cy="34158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103910</xdr:colOff>
      <xdr:row>109</xdr:row>
      <xdr:rowOff>158955</xdr:rowOff>
    </xdr:from>
    <xdr:to>
      <xdr:col>4</xdr:col>
      <xdr:colOff>1500910</xdr:colOff>
      <xdr:row>132</xdr:row>
      <xdr:rowOff>173182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1801090</xdr:colOff>
      <xdr:row>109</xdr:row>
      <xdr:rowOff>140158</xdr:rowOff>
    </xdr:from>
    <xdr:to>
      <xdr:col>10</xdr:col>
      <xdr:colOff>11545</xdr:colOff>
      <xdr:row>132</xdr:row>
      <xdr:rowOff>161635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23091</xdr:colOff>
      <xdr:row>40</xdr:row>
      <xdr:rowOff>8082</xdr:rowOff>
    </xdr:from>
    <xdr:to>
      <xdr:col>10</xdr:col>
      <xdr:colOff>2779059</xdr:colOff>
      <xdr:row>63</xdr:row>
      <xdr:rowOff>11546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" name="Gráfico 10">
              <a:extLst>
                <a:ext uri="{FF2B5EF4-FFF2-40B4-BE49-F238E27FC236}">
                  <a16:creationId xmlns:a16="http://schemas.microsoft.com/office/drawing/2014/main" id="{00000000-0008-0000-0D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091" y="7790007"/>
              <a:ext cx="20558193" cy="43849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36286</xdr:colOff>
      <xdr:row>14</xdr:row>
      <xdr:rowOff>176894</xdr:rowOff>
    </xdr:from>
    <xdr:to>
      <xdr:col>6</xdr:col>
      <xdr:colOff>27214</xdr:colOff>
      <xdr:row>32</xdr:row>
      <xdr:rowOff>167823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1496385</xdr:colOff>
      <xdr:row>15</xdr:row>
      <xdr:rowOff>13608</xdr:rowOff>
    </xdr:from>
    <xdr:to>
      <xdr:col>12</xdr:col>
      <xdr:colOff>1460500</xdr:colOff>
      <xdr:row>32</xdr:row>
      <xdr:rowOff>176895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18142</xdr:colOff>
      <xdr:row>49</xdr:row>
      <xdr:rowOff>1200</xdr:rowOff>
    </xdr:from>
    <xdr:to>
      <xdr:col>6</xdr:col>
      <xdr:colOff>18329</xdr:colOff>
      <xdr:row>71</xdr:row>
      <xdr:rowOff>115046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1489553</xdr:colOff>
      <xdr:row>49</xdr:row>
      <xdr:rowOff>7124</xdr:rowOff>
    </xdr:from>
    <xdr:to>
      <xdr:col>13</xdr:col>
      <xdr:colOff>-1</xdr:colOff>
      <xdr:row>71</xdr:row>
      <xdr:rowOff>136285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13608</xdr:colOff>
      <xdr:row>88</xdr:row>
      <xdr:rowOff>13607</xdr:rowOff>
    </xdr:from>
    <xdr:to>
      <xdr:col>12</xdr:col>
      <xdr:colOff>35273</xdr:colOff>
      <xdr:row>115</xdr:row>
      <xdr:rowOff>90715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27215</xdr:colOff>
      <xdr:row>133</xdr:row>
      <xdr:rowOff>23641</xdr:rowOff>
    </xdr:from>
    <xdr:to>
      <xdr:col>12</xdr:col>
      <xdr:colOff>54428</xdr:colOff>
      <xdr:row>160</xdr:row>
      <xdr:rowOff>18141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4121</xdr:colOff>
      <xdr:row>18</xdr:row>
      <xdr:rowOff>135494</xdr:rowOff>
    </xdr:from>
    <xdr:to>
      <xdr:col>11</xdr:col>
      <xdr:colOff>1905000</xdr:colOff>
      <xdr:row>40</xdr:row>
      <xdr:rowOff>150091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121" y="3726419"/>
              <a:ext cx="19931704" cy="420559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173181</xdr:colOff>
      <xdr:row>41</xdr:row>
      <xdr:rowOff>68694</xdr:rowOff>
    </xdr:from>
    <xdr:to>
      <xdr:col>11</xdr:col>
      <xdr:colOff>1916544</xdr:colOff>
      <xdr:row>70</xdr:row>
      <xdr:rowOff>138545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181" y="8041119"/>
              <a:ext cx="19774188" cy="55943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59459</xdr:colOff>
      <xdr:row>1</xdr:row>
      <xdr:rowOff>35790</xdr:rowOff>
    </xdr:from>
    <xdr:to>
      <xdr:col>11</xdr:col>
      <xdr:colOff>946727</xdr:colOff>
      <xdr:row>17</xdr:row>
      <xdr:rowOff>173182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1" y="232063"/>
              <a:ext cx="2076450" cy="327775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59458</xdr:colOff>
      <xdr:row>0</xdr:row>
      <xdr:rowOff>35791</xdr:rowOff>
    </xdr:from>
    <xdr:to>
      <xdr:col>13</xdr:col>
      <xdr:colOff>519546</xdr:colOff>
      <xdr:row>18</xdr:row>
      <xdr:rowOff>11545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2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58640" y="35791"/>
              <a:ext cx="2780724" cy="34971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 de tabla. La segmentación de datos de tabla se admite en Excel o versiones posteriores.
Si la forma se modificó en una versión anterior de Excel o si el libro se guardó en Excel 2007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0</xdr:col>
      <xdr:colOff>57727</xdr:colOff>
      <xdr:row>19</xdr:row>
      <xdr:rowOff>8080</xdr:rowOff>
    </xdr:from>
    <xdr:to>
      <xdr:col>14</xdr:col>
      <xdr:colOff>46182</xdr:colOff>
      <xdr:row>42</xdr:row>
      <xdr:rowOff>46182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727" y="3789505"/>
              <a:ext cx="19933805" cy="441960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80817</xdr:colOff>
      <xdr:row>42</xdr:row>
      <xdr:rowOff>135081</xdr:rowOff>
    </xdr:from>
    <xdr:to>
      <xdr:col>14</xdr:col>
      <xdr:colOff>34637</xdr:colOff>
      <xdr:row>70</xdr:row>
      <xdr:rowOff>115454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817" y="8298006"/>
              <a:ext cx="19899170" cy="531437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18</xdr:row>
      <xdr:rowOff>71437</xdr:rowOff>
    </xdr:from>
    <xdr:to>
      <xdr:col>10</xdr:col>
      <xdr:colOff>0</xdr:colOff>
      <xdr:row>40</xdr:row>
      <xdr:rowOff>9525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5B38EA49-A9B6-4C7A-A534-D94BF2D643C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26" y="3662362"/>
              <a:ext cx="17202149" cy="41290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66675</xdr:colOff>
      <xdr:row>40</xdr:row>
      <xdr:rowOff>176212</xdr:rowOff>
    </xdr:from>
    <xdr:to>
      <xdr:col>9</xdr:col>
      <xdr:colOff>1504949</xdr:colOff>
      <xdr:row>60</xdr:row>
      <xdr:rowOff>171450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A7EAB934-8D30-46D4-89F9-770A0EF723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675" y="7958137"/>
              <a:ext cx="17106899" cy="38052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38100</xdr:colOff>
      <xdr:row>0</xdr:row>
      <xdr:rowOff>25400</xdr:rowOff>
    </xdr:from>
    <xdr:to>
      <xdr:col>14</xdr:col>
      <xdr:colOff>508000</xdr:colOff>
      <xdr:row>18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4">
              <a:extLst>
                <a:ext uri="{FF2B5EF4-FFF2-40B4-BE49-F238E27FC236}">
                  <a16:creationId xmlns:a16="http://schemas.microsoft.com/office/drawing/2014/main" id="{9D15E080-BF21-3458-4720-720CB252F2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3050" y="25400"/>
              <a:ext cx="3517900" cy="3397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88900</xdr:rowOff>
    </xdr:from>
    <xdr:to>
      <xdr:col>12</xdr:col>
      <xdr:colOff>317500</xdr:colOff>
      <xdr:row>42</xdr:row>
      <xdr:rowOff>81643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36073A6F-DE7B-20B2-8EF3-CD8E4086112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679825"/>
              <a:ext cx="19986625" cy="45647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62593</xdr:colOff>
      <xdr:row>42</xdr:row>
      <xdr:rowOff>64407</xdr:rowOff>
    </xdr:from>
    <xdr:to>
      <xdr:col>12</xdr:col>
      <xdr:colOff>85725</xdr:colOff>
      <xdr:row>69</xdr:row>
      <xdr:rowOff>29935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BBF8E3C5-B024-CA66-A19C-41995A2362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593" y="8227332"/>
              <a:ext cx="19692257" cy="51090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117475</xdr:colOff>
      <xdr:row>0</xdr:row>
      <xdr:rowOff>40821</xdr:rowOff>
    </xdr:from>
    <xdr:to>
      <xdr:col>12</xdr:col>
      <xdr:colOff>385989</xdr:colOff>
      <xdr:row>18</xdr:row>
      <xdr:rowOff>27214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3">
              <a:extLst>
                <a:ext uri="{FF2B5EF4-FFF2-40B4-BE49-F238E27FC236}">
                  <a16:creationId xmlns:a16="http://schemas.microsoft.com/office/drawing/2014/main" id="{95F02D96-9A5A-D5AF-183C-9E48185E1A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262600" y="40821"/>
              <a:ext cx="1792514" cy="35773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71436</xdr:rowOff>
    </xdr:from>
    <xdr:to>
      <xdr:col>14</xdr:col>
      <xdr:colOff>0</xdr:colOff>
      <xdr:row>40</xdr:row>
      <xdr:rowOff>190499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70B38B45-9F70-FB79-1A62-27AACAA51FC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662361"/>
              <a:ext cx="20021550" cy="43100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19050</xdr:colOff>
      <xdr:row>41</xdr:row>
      <xdr:rowOff>42861</xdr:rowOff>
    </xdr:from>
    <xdr:to>
      <xdr:col>13</xdr:col>
      <xdr:colOff>742950</xdr:colOff>
      <xdr:row>68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D582126C-89BC-8CA5-A0B0-B66E937DCDF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0" y="8015286"/>
              <a:ext cx="20012025" cy="51006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6350</xdr:colOff>
      <xdr:row>0</xdr:row>
      <xdr:rowOff>0</xdr:rowOff>
    </xdr:from>
    <xdr:to>
      <xdr:col>14</xdr:col>
      <xdr:colOff>400050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Combustible 5">
              <a:extLst>
                <a:ext uri="{FF2B5EF4-FFF2-40B4-BE49-F238E27FC236}">
                  <a16:creationId xmlns:a16="http://schemas.microsoft.com/office/drawing/2014/main" id="{112E4E9C-A1CC-1D02-0912-8FB7CBA0FF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05400" y="0"/>
              <a:ext cx="34798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18</xdr:row>
      <xdr:rowOff>185736</xdr:rowOff>
    </xdr:from>
    <xdr:to>
      <xdr:col>10</xdr:col>
      <xdr:colOff>752475</xdr:colOff>
      <xdr:row>42</xdr:row>
      <xdr:rowOff>19049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131061B3-8669-3CD2-B8E4-D0F4947B63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3776661"/>
              <a:ext cx="17726025" cy="44053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28575</xdr:colOff>
      <xdr:row>42</xdr:row>
      <xdr:rowOff>4762</xdr:rowOff>
    </xdr:from>
    <xdr:to>
      <xdr:col>10</xdr:col>
      <xdr:colOff>752475</xdr:colOff>
      <xdr:row>62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11A2BBB2-EA08-6BF2-CB51-621481A4F0A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8167687"/>
              <a:ext cx="17726025" cy="38338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44450</xdr:colOff>
      <xdr:row>0</xdr:row>
      <xdr:rowOff>31750</xdr:rowOff>
    </xdr:from>
    <xdr:to>
      <xdr:col>13</xdr:col>
      <xdr:colOff>755650</xdr:colOff>
      <xdr:row>18</xdr:row>
      <xdr:rowOff>44450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6">
              <a:extLst>
                <a:ext uri="{FF2B5EF4-FFF2-40B4-BE49-F238E27FC236}">
                  <a16:creationId xmlns:a16="http://schemas.microsoft.com/office/drawing/2014/main" id="{A2B1B43D-25D6-8CE3-6FA3-CDD820641ED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6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43500" y="31750"/>
              <a:ext cx="3035300" cy="3435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69850</xdr:colOff>
      <xdr:row>0</xdr:row>
      <xdr:rowOff>63500</xdr:rowOff>
    </xdr:from>
    <xdr:to>
      <xdr:col>14</xdr:col>
      <xdr:colOff>654050</xdr:colOff>
      <xdr:row>18</xdr:row>
      <xdr:rowOff>12700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7">
              <a:extLst>
                <a:ext uri="{FF2B5EF4-FFF2-40B4-BE49-F238E27FC236}">
                  <a16:creationId xmlns:a16="http://schemas.microsoft.com/office/drawing/2014/main" id="{C9D09B89-F0EB-7EE0-C5B4-791C609D06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7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86136" y="63500"/>
              <a:ext cx="3668485" cy="336912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18</xdr:row>
      <xdr:rowOff>75292</xdr:rowOff>
    </xdr:from>
    <xdr:to>
      <xdr:col>14</xdr:col>
      <xdr:colOff>680358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47289580-2829-D507-0FB8-53029697179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3666217"/>
              <a:ext cx="20676054" cy="392520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54429</xdr:colOff>
      <xdr:row>39</xdr:row>
      <xdr:rowOff>102505</xdr:rowOff>
    </xdr:from>
    <xdr:to>
      <xdr:col>14</xdr:col>
      <xdr:colOff>671286</xdr:colOff>
      <xdr:row>64</xdr:row>
      <xdr:rowOff>9070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6F342C1B-F230-8292-D379-F8E2F7AC89F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29" y="7693930"/>
              <a:ext cx="20666982" cy="46690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71005</xdr:colOff>
      <xdr:row>0</xdr:row>
      <xdr:rowOff>0</xdr:rowOff>
    </xdr:from>
    <xdr:to>
      <xdr:col>12</xdr:col>
      <xdr:colOff>341168</xdr:colOff>
      <xdr:row>12</xdr:row>
      <xdr:rowOff>168852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Combustible 8">
              <a:extLst>
                <a:ext uri="{FF2B5EF4-FFF2-40B4-BE49-F238E27FC236}">
                  <a16:creationId xmlns:a16="http://schemas.microsoft.com/office/drawing/2014/main" id="{FE5B025F-40DC-7953-4111-A78FAECF61D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bustible 8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62550" y="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tabla. Las segmentaciones de tabla no se admiten en esta versión de Excel.
Si la forma se modificó en una versión anterior de Excel o si el libro se guardó en Excel 2007 o en una versión anterior, no se podrá usar la segmentación.</a:t>
              </a:r>
            </a:p>
          </xdr:txBody>
        </xdr:sp>
      </mc:Fallback>
    </mc:AlternateContent>
    <xdr:clientData/>
  </xdr:twoCellAnchor>
  <xdr:twoCellAnchor>
    <xdr:from>
      <xdr:col>0</xdr:col>
      <xdr:colOff>33618</xdr:colOff>
      <xdr:row>19</xdr:row>
      <xdr:rowOff>12836</xdr:rowOff>
    </xdr:from>
    <xdr:to>
      <xdr:col>12</xdr:col>
      <xdr:colOff>369795</xdr:colOff>
      <xdr:row>39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áfico 2">
              <a:extLst>
                <a:ext uri="{FF2B5EF4-FFF2-40B4-BE49-F238E27FC236}">
                  <a16:creationId xmlns:a16="http://schemas.microsoft.com/office/drawing/2014/main" id="{9B09FEDE-F7A0-F319-1DE6-7F1966F958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618" y="3794261"/>
              <a:ext cx="18862302" cy="379716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0</xdr:col>
      <xdr:colOff>78442</xdr:colOff>
      <xdr:row>39</xdr:row>
      <xdr:rowOff>158002</xdr:rowOff>
    </xdr:from>
    <xdr:to>
      <xdr:col>12</xdr:col>
      <xdr:colOff>347383</xdr:colOff>
      <xdr:row>60</xdr:row>
      <xdr:rowOff>179293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8A874F94-4065-B511-1B13-3ACE3BC776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442" y="7749427"/>
              <a:ext cx="18795066" cy="402179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5352.353749421294" createdVersion="6" refreshedVersion="8" minRefreshableVersion="3" recordCount="204" xr:uid="{00000000-000A-0000-FFFF-FFFF16000000}">
  <cacheSource type="worksheet">
    <worksheetSource name="Tabla1"/>
  </cacheSource>
  <cacheFields count="11"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Combustible" numFmtId="0">
      <sharedItems count="17">
        <s v="Antracita"/>
        <s v="Biogases"/>
        <s v="Gas de Alto Horno"/>
        <s v="Gas de coque"/>
        <s v="Fuel oil"/>
        <s v="Diesel"/>
        <s v="GLP"/>
        <s v="Residuos urbanos"/>
        <s v="Gas Natural"/>
        <s v="Carbón bituminoso"/>
        <s v="Otras fuentes"/>
        <s v="Coque de petróleo"/>
        <s v="Gas de refinería"/>
        <s v="Biomasa"/>
        <s v="Carbón sub-bituminoso"/>
        <s v="Residuos industriales no renovables"/>
        <s v="Biolíquidos"/>
      </sharedItems>
    </cacheField>
    <cacheField name="Aprovisionamientos (MWh)" numFmtId="4">
      <sharedItems containsSemiMixedTypes="0" containsString="0" containsNumber="1" minValue="0" maxValue="9840574.2599999998"/>
    </cacheField>
    <cacheField name="Existencias iniciales (MWh)" numFmtId="4">
      <sharedItems containsSemiMixedTypes="0" containsString="0" containsNumber="1" minValue="0" maxValue="5903253.8200000003"/>
    </cacheField>
    <cacheField name="Existencias finales (MWh)" numFmtId="4">
      <sharedItems containsSemiMixedTypes="0" containsString="0" containsNumber="1" minValue="0" maxValue="5903253.8200000003"/>
    </cacheField>
    <cacheField name="Regularización de existencias iniciales" numFmtId="4">
      <sharedItems containsSemiMixedTypes="0" containsString="0" containsNumber="1" minValue="-192332.57" maxValue="117803.2"/>
    </cacheField>
    <cacheField name="Consumo (MWh)" numFmtId="4">
      <sharedItems containsSemiMixedTypes="0" containsString="0" containsNumber="1" minValue="0" maxValue="9814519.2799999993"/>
    </cacheField>
    <cacheField name="Consumo (TJ)" numFmtId="4">
      <sharedItems containsSemiMixedTypes="0" containsString="0" containsNumber="1" minValue="0" maxValue="35332.269999999997"/>
    </cacheField>
    <cacheField name="Consumo (en unidades físicas)" numFmtId="4">
      <sharedItems containsSemiMixedTypes="0" containsString="0" containsNumber="1" minValue="0" maxValue="933786.47"/>
    </cacheField>
    <cacheField name="Electricidad producida (MWh)" numFmtId="4">
      <sharedItems containsSemiMixedTypes="0" containsString="0" containsNumber="1" minValue="0" maxValue="4958832.2699999996"/>
    </cacheField>
    <cacheField name="Electricidad neta (MWh)" numFmtId="4">
      <sharedItems containsSemiMixedTypes="0" containsString="0" containsNumber="1" minValue="0" maxValue="4834005.43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x v="0"/>
    <x v="0"/>
    <n v="0"/>
    <n v="0"/>
    <n v="0"/>
    <n v="0"/>
    <n v="0"/>
    <n v="0"/>
    <n v="0"/>
    <n v="0"/>
    <n v="0"/>
  </r>
  <r>
    <x v="0"/>
    <x v="1"/>
    <n v="146199.28"/>
    <n v="28.55"/>
    <n v="28.31"/>
    <n v="130.46"/>
    <n v="146329.98000000001"/>
    <n v="526.78"/>
    <n v="31120.5"/>
    <n v="53390.01"/>
    <n v="50543.17"/>
  </r>
  <r>
    <x v="0"/>
    <x v="2"/>
    <n v="129395"/>
    <n v="0"/>
    <n v="0"/>
    <n v="0"/>
    <n v="129395"/>
    <n v="465.82"/>
    <n v="133396.91"/>
    <n v="49826.05"/>
    <n v="46093.26"/>
  </r>
  <r>
    <x v="0"/>
    <x v="3"/>
    <n v="2631.89"/>
    <n v="0"/>
    <n v="0"/>
    <n v="0"/>
    <n v="2631.89"/>
    <n v="9.4700000000000006"/>
    <n v="596.79999999999995"/>
    <n v="915.9"/>
    <n v="847.06"/>
  </r>
  <r>
    <x v="0"/>
    <x v="4"/>
    <n v="706221.14"/>
    <n v="949829.7"/>
    <n v="918049.35"/>
    <n v="4285.71"/>
    <n v="742287.2"/>
    <n v="2672.24"/>
    <n v="65242.22"/>
    <n v="290129.90000000002"/>
    <n v="268914.23"/>
  </r>
  <r>
    <x v="0"/>
    <x v="5"/>
    <n v="969720.31999999995"/>
    <n v="569898.49"/>
    <n v="530891.99"/>
    <n v="-1871.3"/>
    <n v="1006855.52"/>
    <n v="3624.68"/>
    <n v="84508.99"/>
    <n v="390049.9"/>
    <n v="377247.66"/>
  </r>
  <r>
    <x v="0"/>
    <x v="6"/>
    <n v="0"/>
    <n v="344.63"/>
    <n v="332.27"/>
    <n v="-0.01"/>
    <n v="12.35"/>
    <n v="0.04"/>
    <n v="0.96"/>
    <n v="5.51"/>
    <n v="3.81"/>
  </r>
  <r>
    <x v="0"/>
    <x v="7"/>
    <n v="380706.21"/>
    <n v="31129.22"/>
    <n v="37571.089999999997"/>
    <n v="16269.4"/>
    <n v="390533.74"/>
    <n v="1405.92"/>
    <n v="152235.79"/>
    <n v="110613.62"/>
    <n v="96076.5"/>
  </r>
  <r>
    <x v="0"/>
    <x v="8"/>
    <n v="5575846.5700000003"/>
    <n v="72762"/>
    <n v="40662.080000000002"/>
    <n v="0"/>
    <n v="5607946.4900000002"/>
    <n v="20188.61"/>
    <n v="536141.64"/>
    <n v="2576118.33"/>
    <n v="2493825.77"/>
  </r>
  <r>
    <x v="0"/>
    <x v="9"/>
    <n v="2223493.4900000002"/>
    <n v="4387039.7699999996"/>
    <n v="5903253.8200000003"/>
    <n v="53459.34"/>
    <n v="760738.78"/>
    <n v="2738.66"/>
    <n v="118624.68"/>
    <n v="275801.15000000002"/>
    <n v="253021.99"/>
  </r>
  <r>
    <x v="0"/>
    <x v="10"/>
    <n v="49622.33"/>
    <n v="0"/>
    <n v="0"/>
    <n v="0"/>
    <n v="49622.33"/>
    <n v="178.64"/>
    <n v="49622.33"/>
    <n v="16605.189999999999"/>
    <n v="16240.04"/>
  </r>
  <r>
    <x v="0"/>
    <x v="11"/>
    <n v="0"/>
    <n v="0"/>
    <n v="0"/>
    <n v="0"/>
    <n v="0"/>
    <n v="0"/>
    <n v="0"/>
    <n v="0"/>
    <n v="0"/>
  </r>
  <r>
    <x v="0"/>
    <x v="12"/>
    <n v="82390"/>
    <n v="0"/>
    <n v="0"/>
    <n v="0"/>
    <n v="82390"/>
    <n v="296.60000000000002"/>
    <n v="7201.92"/>
    <n v="25200.9"/>
    <n v="24696.26"/>
  </r>
  <r>
    <x v="0"/>
    <x v="13"/>
    <n v="1240605.23"/>
    <n v="1219392.3899999999"/>
    <n v="1290046.77"/>
    <n v="-126960.44"/>
    <n v="1042990.41"/>
    <n v="3754.75"/>
    <n v="353223.56"/>
    <n v="253598.41"/>
    <n v="225650.89"/>
  </r>
  <r>
    <x v="0"/>
    <x v="14"/>
    <n v="0"/>
    <n v="0"/>
    <n v="0"/>
    <n v="0"/>
    <n v="0"/>
    <n v="0"/>
    <n v="0"/>
    <n v="0"/>
    <n v="0"/>
  </r>
  <r>
    <x v="0"/>
    <x v="15"/>
    <n v="48184"/>
    <n v="16747"/>
    <n v="18848"/>
    <n v="0"/>
    <n v="46083"/>
    <n v="165.9"/>
    <n v="15361"/>
    <n v="7582.52"/>
    <n v="6135.62"/>
  </r>
  <r>
    <x v="0"/>
    <x v="16"/>
    <n v="0"/>
    <n v="0"/>
    <n v="0"/>
    <n v="0"/>
    <n v="0"/>
    <n v="0"/>
    <n v="0"/>
    <n v="0"/>
    <n v="0"/>
  </r>
  <r>
    <x v="1"/>
    <x v="0"/>
    <n v="0"/>
    <n v="0"/>
    <n v="0"/>
    <n v="0"/>
    <n v="0"/>
    <n v="0"/>
    <n v="0"/>
    <n v="0"/>
    <n v="0"/>
  </r>
  <r>
    <x v="1"/>
    <x v="1"/>
    <n v="138509.04999999999"/>
    <n v="28.31"/>
    <n v="28.86"/>
    <n v="100.17"/>
    <n v="138608.67000000001"/>
    <n v="498.99"/>
    <n v="29476.93"/>
    <n v="50510.9"/>
    <n v="47696.77"/>
  </r>
  <r>
    <x v="1"/>
    <x v="2"/>
    <n v="206147"/>
    <n v="0"/>
    <n v="0"/>
    <n v="0"/>
    <n v="206147"/>
    <n v="742.13"/>
    <n v="226535.16"/>
    <n v="79389.83"/>
    <n v="73977.679999999993"/>
  </r>
  <r>
    <x v="1"/>
    <x v="3"/>
    <n v="1862.85"/>
    <n v="0"/>
    <n v="0"/>
    <n v="0"/>
    <n v="1862.85"/>
    <n v="6.71"/>
    <n v="422.41"/>
    <n v="648.27"/>
    <n v="599.36"/>
  </r>
  <r>
    <x v="1"/>
    <x v="4"/>
    <n v="535584.22"/>
    <n v="918049.35"/>
    <n v="715853.55"/>
    <n v="-14747.66"/>
    <n v="723032.36"/>
    <n v="2602.92"/>
    <n v="64329.67"/>
    <n v="282157.34000000003"/>
    <n v="263077.71999999997"/>
  </r>
  <r>
    <x v="1"/>
    <x v="5"/>
    <n v="1025865.19"/>
    <n v="530891.99"/>
    <n v="583882.99"/>
    <n v="-3555.02"/>
    <n v="969319.17"/>
    <n v="3489.55"/>
    <n v="82399.38"/>
    <n v="398356.8"/>
    <n v="385020.23"/>
  </r>
  <r>
    <x v="1"/>
    <x v="6"/>
    <n v="0.01"/>
    <n v="332.27"/>
    <n v="157.06"/>
    <n v="-161.69999999999999"/>
    <n v="13.52"/>
    <n v="0.05"/>
    <n v="1.05"/>
    <n v="5.27"/>
    <n v="4.83"/>
  </r>
  <r>
    <x v="1"/>
    <x v="7"/>
    <n v="375664.64000000001"/>
    <n v="37571.089999999997"/>
    <n v="22807.53"/>
    <n v="0"/>
    <n v="390428.2"/>
    <n v="1405.55"/>
    <n v="147458.07"/>
    <n v="110793.26"/>
    <n v="97495.62"/>
  </r>
  <r>
    <x v="1"/>
    <x v="8"/>
    <n v="8442351.5199999996"/>
    <n v="40662.080000000002"/>
    <n v="27703.41"/>
    <n v="0"/>
    <n v="8455310.1899999995"/>
    <n v="30439.119999999999"/>
    <n v="807985.97"/>
    <n v="4261595.76"/>
    <n v="4159380.69"/>
  </r>
  <r>
    <x v="1"/>
    <x v="9"/>
    <n v="698253.22"/>
    <n v="5903253.8200000003"/>
    <n v="5523603.2300000004"/>
    <n v="-19660.599999999999"/>
    <n v="1058243.21"/>
    <n v="3809.68"/>
    <n v="174021.4"/>
    <n v="376121.2"/>
    <n v="348857.88"/>
  </r>
  <r>
    <x v="1"/>
    <x v="10"/>
    <n v="42184.959999999999"/>
    <n v="0"/>
    <n v="0"/>
    <n v="0"/>
    <n v="42184.959999999999"/>
    <n v="151.87"/>
    <n v="42170.57"/>
    <n v="13763.41"/>
    <n v="13425.3"/>
  </r>
  <r>
    <x v="1"/>
    <x v="11"/>
    <n v="0"/>
    <n v="0"/>
    <n v="0"/>
    <n v="0"/>
    <n v="0"/>
    <n v="0"/>
    <n v="0"/>
    <n v="0"/>
    <n v="0"/>
  </r>
  <r>
    <x v="1"/>
    <x v="12"/>
    <n v="87483"/>
    <n v="0"/>
    <n v="0"/>
    <n v="0"/>
    <n v="87483"/>
    <n v="314.94"/>
    <n v="7700.97"/>
    <n v="27928.560000000001"/>
    <n v="27369.37"/>
  </r>
  <r>
    <x v="1"/>
    <x v="13"/>
    <n v="1409471.22"/>
    <n v="1290046.77"/>
    <n v="1246162.6299999999"/>
    <n v="-122224.64"/>
    <n v="1331130.72"/>
    <n v="4792.0600000000004"/>
    <n v="423854.68"/>
    <n v="326280.15999999997"/>
    <n v="293677.18"/>
  </r>
  <r>
    <x v="1"/>
    <x v="14"/>
    <n v="0"/>
    <n v="0"/>
    <n v="0"/>
    <n v="0"/>
    <n v="0"/>
    <n v="0"/>
    <n v="0"/>
    <n v="0"/>
    <n v="0"/>
  </r>
  <r>
    <x v="1"/>
    <x v="15"/>
    <n v="66987"/>
    <n v="18848"/>
    <n v="16480"/>
    <n v="0"/>
    <n v="69355"/>
    <n v="249.68"/>
    <n v="25286.9"/>
    <n v="11262.67"/>
    <n v="9179.2800000000007"/>
  </r>
  <r>
    <x v="1"/>
    <x v="16"/>
    <n v="0"/>
    <n v="0"/>
    <n v="0"/>
    <n v="0"/>
    <n v="0"/>
    <n v="0"/>
    <n v="0"/>
    <n v="0"/>
    <n v="0"/>
  </r>
  <r>
    <x v="2"/>
    <x v="0"/>
    <n v="0"/>
    <n v="0"/>
    <n v="0"/>
    <n v="0"/>
    <n v="0"/>
    <n v="0"/>
    <n v="0"/>
    <n v="0"/>
    <n v="0"/>
  </r>
  <r>
    <x v="2"/>
    <x v="1"/>
    <n v="149480.94"/>
    <n v="28.86"/>
    <n v="29.39"/>
    <n v="96.37"/>
    <n v="149576.78"/>
    <n v="538.48"/>
    <n v="32179.34"/>
    <n v="54319.29"/>
    <n v="51286.37"/>
  </r>
  <r>
    <x v="2"/>
    <x v="2"/>
    <n v="214628"/>
    <n v="0"/>
    <n v="0"/>
    <n v="0"/>
    <n v="214628"/>
    <n v="772.66"/>
    <n v="230782.8"/>
    <n v="80407.12"/>
    <n v="74689.86"/>
  </r>
  <r>
    <x v="2"/>
    <x v="3"/>
    <n v="922.14"/>
    <n v="0"/>
    <n v="0"/>
    <n v="0"/>
    <n v="922.14"/>
    <n v="3.32"/>
    <n v="209.1"/>
    <n v="320.89999999999998"/>
    <n v="296"/>
  </r>
  <r>
    <x v="2"/>
    <x v="4"/>
    <n v="817182.92"/>
    <n v="715853.55"/>
    <n v="856082.73"/>
    <n v="7320.03"/>
    <n v="684273.77"/>
    <n v="2463.38"/>
    <n v="60171.74"/>
    <n v="261507.89"/>
    <n v="241677.61"/>
  </r>
  <r>
    <x v="2"/>
    <x v="5"/>
    <n v="1028054.38"/>
    <n v="583882.99"/>
    <n v="634293.28"/>
    <n v="2020.02"/>
    <n v="979664.11"/>
    <n v="3526.79"/>
    <n v="82423.73"/>
    <n v="387386.95"/>
    <n v="373879.18"/>
  </r>
  <r>
    <x v="2"/>
    <x v="6"/>
    <n v="118.2"/>
    <n v="157.06"/>
    <n v="395.08"/>
    <n v="164.99"/>
    <n v="45.17"/>
    <n v="0.16"/>
    <n v="3.51"/>
    <n v="16.07"/>
    <n v="13.05"/>
  </r>
  <r>
    <x v="2"/>
    <x v="7"/>
    <n v="393973.23"/>
    <n v="22807.53"/>
    <n v="23836.16"/>
    <n v="13902.05"/>
    <n v="406846.65"/>
    <n v="1464.64"/>
    <n v="143843.42000000001"/>
    <n v="113137.66"/>
    <n v="98558.93"/>
  </r>
  <r>
    <x v="2"/>
    <x v="8"/>
    <n v="6056132.5099999998"/>
    <n v="27703.41"/>
    <n v="25812.27"/>
    <n v="0"/>
    <n v="6058023.6500000004"/>
    <n v="21808.89"/>
    <n v="577587.46"/>
    <n v="2982564.81"/>
    <n v="2897285.29"/>
  </r>
  <r>
    <x v="2"/>
    <x v="9"/>
    <n v="1231370"/>
    <n v="5523603.2300000004"/>
    <n v="5678842.5700000003"/>
    <n v="-25844.44"/>
    <n v="1050286.22"/>
    <n v="3781.03"/>
    <n v="187962.55"/>
    <n v="381099.01"/>
    <n v="353844.62"/>
  </r>
  <r>
    <x v="2"/>
    <x v="10"/>
    <n v="34957.97"/>
    <n v="0"/>
    <n v="0"/>
    <n v="0"/>
    <n v="34957.97"/>
    <n v="125.85"/>
    <n v="34910.31"/>
    <n v="12756.47"/>
    <n v="12640.63"/>
  </r>
  <r>
    <x v="2"/>
    <x v="11"/>
    <n v="0"/>
    <n v="0"/>
    <n v="0"/>
    <n v="0"/>
    <n v="0"/>
    <n v="0"/>
    <n v="0"/>
    <n v="0"/>
    <n v="0"/>
  </r>
  <r>
    <x v="2"/>
    <x v="12"/>
    <n v="107119"/>
    <n v="0"/>
    <n v="0"/>
    <n v="0"/>
    <n v="107119"/>
    <n v="385.63"/>
    <n v="8926.58"/>
    <n v="35856.43"/>
    <n v="35139.449999999997"/>
  </r>
  <r>
    <x v="2"/>
    <x v="13"/>
    <n v="1424149.87"/>
    <n v="1246162.6299999999"/>
    <n v="1538753.01"/>
    <n v="-74062.25"/>
    <n v="1057497.24"/>
    <n v="3806.98"/>
    <n v="345543.02"/>
    <n v="276691.23"/>
    <n v="247108.64"/>
  </r>
  <r>
    <x v="2"/>
    <x v="14"/>
    <n v="0"/>
    <n v="0"/>
    <n v="0"/>
    <n v="0"/>
    <n v="0"/>
    <n v="0"/>
    <n v="0"/>
    <n v="0"/>
    <n v="0"/>
  </r>
  <r>
    <x v="2"/>
    <x v="15"/>
    <n v="53713"/>
    <n v="16480"/>
    <n v="16853"/>
    <n v="0"/>
    <n v="53340"/>
    <n v="192.02"/>
    <n v="18237.759999999998"/>
    <n v="11771.15"/>
    <n v="9970.11"/>
  </r>
  <r>
    <x v="2"/>
    <x v="16"/>
    <n v="0"/>
    <n v="0"/>
    <n v="0"/>
    <n v="0"/>
    <n v="0"/>
    <n v="0"/>
    <n v="0"/>
    <n v="0"/>
    <n v="0"/>
  </r>
  <r>
    <x v="3"/>
    <x v="0"/>
    <n v="0"/>
    <n v="0"/>
    <n v="0"/>
    <n v="0"/>
    <n v="0"/>
    <n v="0"/>
    <n v="0"/>
    <n v="0"/>
    <n v="0"/>
  </r>
  <r>
    <x v="3"/>
    <x v="1"/>
    <n v="143177.07999999999"/>
    <n v="29.39"/>
    <n v="24.91"/>
    <n v="104.98"/>
    <n v="143286.54"/>
    <n v="515.82000000000005"/>
    <n v="30604.66"/>
    <n v="51587.59"/>
    <n v="48667.73"/>
  </r>
  <r>
    <x v="3"/>
    <x v="2"/>
    <n v="98877"/>
    <n v="0"/>
    <n v="0"/>
    <n v="0"/>
    <n v="98877"/>
    <n v="355.96"/>
    <n v="95074.04"/>
    <n v="40529.89"/>
    <n v="37286.54"/>
  </r>
  <r>
    <x v="3"/>
    <x v="3"/>
    <n v="0"/>
    <n v="0"/>
    <n v="0"/>
    <n v="0"/>
    <n v="0"/>
    <n v="0"/>
    <n v="0"/>
    <n v="0"/>
    <n v="0"/>
  </r>
  <r>
    <x v="3"/>
    <x v="4"/>
    <n v="584502.71"/>
    <n v="856082.73"/>
    <n v="789342.91"/>
    <n v="-3524.9"/>
    <n v="647717.63"/>
    <n v="2331.7800000000002"/>
    <n v="57248.06"/>
    <n v="253415.83"/>
    <n v="234666.16"/>
  </r>
  <r>
    <x v="3"/>
    <x v="5"/>
    <n v="894035.41"/>
    <n v="634293.28"/>
    <n v="599973.36"/>
    <n v="-1556.51"/>
    <n v="926798.82"/>
    <n v="3336.48"/>
    <n v="78342.240000000005"/>
    <n v="375649.93"/>
    <n v="362439.3"/>
  </r>
  <r>
    <x v="3"/>
    <x v="6"/>
    <n v="0"/>
    <n v="395.08"/>
    <n v="218.66"/>
    <n v="-113.54"/>
    <n v="62.88"/>
    <n v="0.23"/>
    <n v="5"/>
    <n v="25.69"/>
    <n v="5.0999999999999996"/>
  </r>
  <r>
    <x v="3"/>
    <x v="7"/>
    <n v="390835.55"/>
    <n v="23836.16"/>
    <n v="31622.29"/>
    <n v="0"/>
    <n v="383049.42"/>
    <n v="1378.98"/>
    <n v="129618.53"/>
    <n v="105711.33"/>
    <n v="91491.58"/>
  </r>
  <r>
    <x v="3"/>
    <x v="8"/>
    <n v="5583526.9299999997"/>
    <n v="25812.27"/>
    <n v="26836.14"/>
    <n v="0"/>
    <n v="5582503.0599999996"/>
    <n v="20097"/>
    <n v="533003.06000000006"/>
    <n v="2723989.23"/>
    <n v="2648218.2999999998"/>
  </r>
  <r>
    <x v="3"/>
    <x v="9"/>
    <n v="402261.02"/>
    <n v="5678842.5700000003"/>
    <n v="5483451.04"/>
    <n v="-605.78"/>
    <n v="597046.77"/>
    <n v="2149.37"/>
    <n v="99488.78"/>
    <n v="234993.18"/>
    <n v="217226.23999999999"/>
  </r>
  <r>
    <x v="3"/>
    <x v="10"/>
    <n v="25917.52"/>
    <n v="0"/>
    <n v="0"/>
    <n v="0"/>
    <n v="25917.52"/>
    <n v="93.3"/>
    <n v="25900.99"/>
    <n v="9630.24"/>
    <n v="9495.73"/>
  </r>
  <r>
    <x v="3"/>
    <x v="11"/>
    <n v="0"/>
    <n v="0"/>
    <n v="0"/>
    <n v="0"/>
    <n v="0"/>
    <n v="0"/>
    <n v="0"/>
    <n v="0"/>
    <n v="0"/>
  </r>
  <r>
    <x v="3"/>
    <x v="12"/>
    <n v="103818"/>
    <n v="0"/>
    <n v="0"/>
    <n v="0"/>
    <n v="103818"/>
    <n v="373.74"/>
    <n v="9106.84"/>
    <n v="33835.86"/>
    <n v="33158.75"/>
  </r>
  <r>
    <x v="3"/>
    <x v="13"/>
    <n v="1268586.3"/>
    <n v="1538753.01"/>
    <n v="1943006.06"/>
    <n v="72950.559999999998"/>
    <n v="937283.81"/>
    <n v="3374.22"/>
    <n v="288605.52"/>
    <n v="239006.24"/>
    <n v="213387.66"/>
  </r>
  <r>
    <x v="3"/>
    <x v="14"/>
    <n v="0"/>
    <n v="0"/>
    <n v="0"/>
    <n v="0"/>
    <n v="0"/>
    <n v="0"/>
    <n v="0"/>
    <n v="0"/>
    <n v="0"/>
  </r>
  <r>
    <x v="3"/>
    <x v="15"/>
    <n v="50891"/>
    <n v="16853"/>
    <n v="16495"/>
    <n v="0"/>
    <n v="51249"/>
    <n v="184.5"/>
    <n v="17843.05"/>
    <n v="10317.5"/>
    <n v="8605.93"/>
  </r>
  <r>
    <x v="3"/>
    <x v="16"/>
    <n v="0"/>
    <n v="0"/>
    <n v="0"/>
    <n v="0"/>
    <n v="0"/>
    <n v="0"/>
    <n v="0"/>
    <n v="0"/>
    <n v="0"/>
  </r>
  <r>
    <x v="4"/>
    <x v="0"/>
    <n v="0"/>
    <n v="0"/>
    <n v="0"/>
    <n v="0"/>
    <n v="0"/>
    <n v="0"/>
    <n v="0"/>
    <n v="0"/>
    <n v="0"/>
  </r>
  <r>
    <x v="4"/>
    <x v="1"/>
    <n v="150155.87"/>
    <n v="24.91"/>
    <n v="21.01"/>
    <n v="113.08"/>
    <n v="150272.85"/>
    <n v="540.97"/>
    <n v="32276.3"/>
    <n v="53995.92"/>
    <n v="50674.42"/>
  </r>
  <r>
    <x v="4"/>
    <x v="2"/>
    <n v="131729"/>
    <n v="0"/>
    <n v="0"/>
    <n v="0"/>
    <n v="131729"/>
    <n v="474.22"/>
    <n v="138662.10999999999"/>
    <n v="50647.94"/>
    <n v="46967.57"/>
  </r>
  <r>
    <x v="4"/>
    <x v="3"/>
    <n v="0"/>
    <n v="0"/>
    <n v="0"/>
    <n v="0"/>
    <n v="0"/>
    <n v="0"/>
    <n v="0"/>
    <n v="0"/>
    <n v="0"/>
  </r>
  <r>
    <x v="4"/>
    <x v="4"/>
    <n v="809720.91"/>
    <n v="789342.91"/>
    <n v="936411.77"/>
    <n v="-1070.1099999999999"/>
    <n v="661581.93999999994"/>
    <n v="2381.6999999999998"/>
    <n v="58478.41"/>
    <n v="256825.34"/>
    <n v="237945.44"/>
  </r>
  <r>
    <x v="4"/>
    <x v="5"/>
    <n v="976437.09"/>
    <n v="599973.36"/>
    <n v="634104.11"/>
    <n v="-495.22"/>
    <n v="941811.13"/>
    <n v="3390.52"/>
    <n v="79587.16"/>
    <n v="377975.44"/>
    <n v="365350.46"/>
  </r>
  <r>
    <x v="4"/>
    <x v="6"/>
    <n v="0"/>
    <n v="218.66"/>
    <n v="154.34"/>
    <n v="-50.8"/>
    <n v="13.52"/>
    <n v="0.05"/>
    <n v="1.05"/>
    <n v="5.61"/>
    <n v="2.4900000000000002"/>
  </r>
  <r>
    <x v="4"/>
    <x v="7"/>
    <n v="308731.82"/>
    <n v="31622.29"/>
    <n v="34561.99"/>
    <n v="0"/>
    <n v="305792.12"/>
    <n v="1100.8499999999999"/>
    <n v="115709.11"/>
    <n v="80489.399999999994"/>
    <n v="66267.429999999993"/>
  </r>
  <r>
    <x v="4"/>
    <x v="8"/>
    <n v="6508025.9500000002"/>
    <n v="26836.14"/>
    <n v="32554.73"/>
    <n v="0"/>
    <n v="6502307.3600000003"/>
    <n v="23408.31"/>
    <n v="617084.78"/>
    <n v="3196009.43"/>
    <n v="3108107.21"/>
  </r>
  <r>
    <x v="4"/>
    <x v="9"/>
    <n v="410855"/>
    <n v="5483451.04"/>
    <n v="5312553.79"/>
    <n v="-4541.9399999999996"/>
    <n v="577210.31000000006"/>
    <n v="2077.96"/>
    <n v="88740.58"/>
    <n v="212715.08"/>
    <n v="196544.3"/>
  </r>
  <r>
    <x v="4"/>
    <x v="10"/>
    <n v="37259.589999999997"/>
    <n v="0"/>
    <n v="0"/>
    <n v="0"/>
    <n v="37259.589999999997"/>
    <n v="134.13"/>
    <n v="37242.94"/>
    <n v="12689.9"/>
    <n v="12365.52"/>
  </r>
  <r>
    <x v="4"/>
    <x v="11"/>
    <n v="0"/>
    <n v="0"/>
    <n v="0"/>
    <n v="0"/>
    <n v="0"/>
    <n v="0"/>
    <n v="0"/>
    <n v="0"/>
    <n v="0"/>
  </r>
  <r>
    <x v="4"/>
    <x v="12"/>
    <n v="87364"/>
    <n v="0"/>
    <n v="0"/>
    <n v="0"/>
    <n v="87364"/>
    <n v="314.51"/>
    <n v="7906.24"/>
    <n v="28060.05"/>
    <n v="27498.84"/>
  </r>
  <r>
    <x v="4"/>
    <x v="13"/>
    <n v="1225415.8400000001"/>
    <n v="1943114.98"/>
    <n v="1904239.95"/>
    <n v="-141731.99"/>
    <n v="1122558.8799999999"/>
    <n v="4041.21"/>
    <n v="320417.09000000003"/>
    <n v="300329.25"/>
    <n v="269773.59999999998"/>
  </r>
  <r>
    <x v="4"/>
    <x v="14"/>
    <n v="0"/>
    <n v="0"/>
    <n v="0"/>
    <n v="0"/>
    <n v="0"/>
    <n v="0"/>
    <n v="0"/>
    <n v="0"/>
    <n v="0"/>
  </r>
  <r>
    <x v="4"/>
    <x v="15"/>
    <n v="33653"/>
    <n v="16495"/>
    <n v="16860"/>
    <n v="0"/>
    <n v="33288"/>
    <n v="119.84"/>
    <n v="11473"/>
    <n v="4998.66"/>
    <n v="4398.75"/>
  </r>
  <r>
    <x v="4"/>
    <x v="16"/>
    <n v="0"/>
    <n v="0"/>
    <n v="0"/>
    <n v="0"/>
    <n v="0"/>
    <n v="0"/>
    <n v="0"/>
    <n v="0"/>
    <n v="0"/>
  </r>
  <r>
    <x v="5"/>
    <x v="0"/>
    <n v="0"/>
    <n v="0"/>
    <n v="0"/>
    <n v="0"/>
    <n v="0"/>
    <n v="0"/>
    <n v="0"/>
    <n v="0"/>
    <n v="0"/>
  </r>
  <r>
    <x v="5"/>
    <x v="1"/>
    <n v="144574.14000000001"/>
    <n v="21.01"/>
    <n v="20.99"/>
    <n v="121.63"/>
    <n v="144695.79"/>
    <n v="520.9"/>
    <n v="30679.52"/>
    <n v="51811.13"/>
    <n v="48889.13"/>
  </r>
  <r>
    <x v="5"/>
    <x v="2"/>
    <n v="123554"/>
    <n v="0"/>
    <n v="0"/>
    <n v="0"/>
    <n v="123554"/>
    <n v="444.79"/>
    <n v="131440.43"/>
    <n v="45075.81"/>
    <n v="42031.44"/>
  </r>
  <r>
    <x v="5"/>
    <x v="3"/>
    <n v="0"/>
    <n v="0"/>
    <n v="0"/>
    <n v="0"/>
    <n v="0"/>
    <n v="0"/>
    <n v="0"/>
    <n v="0"/>
    <n v="0"/>
  </r>
  <r>
    <x v="5"/>
    <x v="4"/>
    <n v="819027.9"/>
    <n v="936411.77"/>
    <n v="1076815.57"/>
    <n v="1813.26"/>
    <n v="680437.36"/>
    <n v="2449.5700000000002"/>
    <n v="59904.52"/>
    <n v="264075.49"/>
    <n v="245583.19"/>
  </r>
  <r>
    <x v="5"/>
    <x v="5"/>
    <n v="1140902.83"/>
    <n v="634104.11"/>
    <n v="655048.69999999995"/>
    <n v="1449.03"/>
    <n v="1121407.27"/>
    <n v="4037.07"/>
    <n v="94497.48"/>
    <n v="464112.45"/>
    <n v="449522.27"/>
  </r>
  <r>
    <x v="5"/>
    <x v="6"/>
    <n v="0"/>
    <n v="154.34"/>
    <n v="154.31"/>
    <n v="-0.03"/>
    <n v="0"/>
    <n v="0"/>
    <n v="0"/>
    <n v="0"/>
    <n v="0"/>
  </r>
  <r>
    <x v="5"/>
    <x v="7"/>
    <n v="484795.22"/>
    <n v="34561.99"/>
    <n v="28829.4"/>
    <n v="0"/>
    <n v="490527.81"/>
    <n v="1765.9"/>
    <n v="187612.26"/>
    <n v="136228.42000000001"/>
    <n v="118432.86"/>
  </r>
  <r>
    <x v="5"/>
    <x v="8"/>
    <n v="8970101.5700000003"/>
    <n v="32554.73"/>
    <n v="56022.06"/>
    <n v="0"/>
    <n v="8946634.2400000002"/>
    <n v="32207.88"/>
    <n v="846463.55"/>
    <n v="4530723.1900000004"/>
    <n v="4412231.1500000004"/>
  </r>
  <r>
    <x v="5"/>
    <x v="9"/>
    <n v="607217"/>
    <n v="5312553.79"/>
    <n v="5100392.8899999997"/>
    <n v="-8699.5300000000007"/>
    <n v="810678.37"/>
    <n v="2918.45"/>
    <n v="121542.22"/>
    <n v="284134.87"/>
    <n v="261293.27"/>
  </r>
  <r>
    <x v="5"/>
    <x v="10"/>
    <n v="41551.300000000003"/>
    <n v="0"/>
    <n v="0"/>
    <n v="0"/>
    <n v="41551.300000000003"/>
    <n v="149.58000000000001"/>
    <n v="41545.730000000003"/>
    <n v="14235.98"/>
    <n v="13943.02"/>
  </r>
  <r>
    <x v="5"/>
    <x v="11"/>
    <n v="0"/>
    <n v="0"/>
    <n v="0"/>
    <n v="0"/>
    <n v="0"/>
    <n v="0"/>
    <n v="0"/>
    <n v="0"/>
    <n v="0"/>
  </r>
  <r>
    <x v="5"/>
    <x v="12"/>
    <n v="74295"/>
    <n v="0"/>
    <n v="0"/>
    <n v="0"/>
    <n v="74295"/>
    <n v="267.45999999999998"/>
    <n v="6586.44"/>
    <n v="22104.82"/>
    <n v="21662.13"/>
  </r>
  <r>
    <x v="5"/>
    <x v="13"/>
    <n v="1140761.1399999999"/>
    <n v="1904368.58"/>
    <n v="1766005.08"/>
    <n v="-156341.29999999999"/>
    <n v="1122783.3400000001"/>
    <n v="4042.02"/>
    <n v="334497.07"/>
    <n v="297500.78000000003"/>
    <n v="265310.96999999997"/>
  </r>
  <r>
    <x v="5"/>
    <x v="14"/>
    <n v="0"/>
    <n v="0"/>
    <n v="0"/>
    <n v="0"/>
    <n v="0"/>
    <n v="0"/>
    <n v="0"/>
    <n v="0"/>
    <n v="0"/>
  </r>
  <r>
    <x v="5"/>
    <x v="15"/>
    <n v="63343"/>
    <n v="16860"/>
    <n v="18378"/>
    <n v="0"/>
    <n v="61825"/>
    <n v="222.57"/>
    <n v="17057.330000000002"/>
    <n v="13926.79"/>
    <n v="12044.4"/>
  </r>
  <r>
    <x v="5"/>
    <x v="16"/>
    <n v="0"/>
    <n v="0"/>
    <n v="0"/>
    <n v="0"/>
    <n v="0"/>
    <n v="0"/>
    <n v="0"/>
    <n v="0"/>
    <n v="0"/>
  </r>
  <r>
    <x v="6"/>
    <x v="0"/>
    <n v="0"/>
    <n v="0"/>
    <n v="0"/>
    <n v="0"/>
    <n v="0"/>
    <n v="0"/>
    <n v="0"/>
    <n v="0"/>
    <n v="0"/>
  </r>
  <r>
    <x v="6"/>
    <x v="1"/>
    <n v="142027.82999999999"/>
    <n v="20.99"/>
    <n v="20.98"/>
    <n v="71.5"/>
    <n v="142099.34"/>
    <n v="511.55"/>
    <n v="30279.43"/>
    <n v="50963.58"/>
    <n v="47869.8"/>
  </r>
  <r>
    <x v="6"/>
    <x v="2"/>
    <n v="225565"/>
    <n v="0"/>
    <n v="0"/>
    <n v="0"/>
    <n v="225565"/>
    <n v="812.03"/>
    <n v="247873.63"/>
    <n v="80827.41"/>
    <n v="75290.490000000005"/>
  </r>
  <r>
    <x v="6"/>
    <x v="3"/>
    <n v="1915.81"/>
    <n v="0"/>
    <n v="0"/>
    <n v="0"/>
    <n v="1915.81"/>
    <n v="6.9"/>
    <n v="434.42"/>
    <n v="666.7"/>
    <n v="603.29"/>
  </r>
  <r>
    <x v="6"/>
    <x v="4"/>
    <n v="505117.97"/>
    <n v="1076815.57"/>
    <n v="849188.51"/>
    <n v="-2420.66"/>
    <n v="730324.37"/>
    <n v="2629.17"/>
    <n v="64432.15"/>
    <n v="284926.81"/>
    <n v="263650.73"/>
  </r>
  <r>
    <x v="6"/>
    <x v="5"/>
    <n v="903891.4"/>
    <n v="655048.69999999995"/>
    <n v="645620.24"/>
    <n v="-1336.37"/>
    <n v="911983.49"/>
    <n v="3283.14"/>
    <n v="77156.45"/>
    <n v="364643.06"/>
    <n v="351395.74"/>
  </r>
  <r>
    <x v="6"/>
    <x v="6"/>
    <n v="0"/>
    <n v="154.31"/>
    <n v="148.9"/>
    <n v="0"/>
    <n v="5.41"/>
    <n v="0.02"/>
    <n v="0.42"/>
    <n v="2.2400000000000002"/>
    <n v="0.83"/>
  </r>
  <r>
    <x v="6"/>
    <x v="7"/>
    <n v="458977.74"/>
    <n v="28829.4"/>
    <n v="29132.080000000002"/>
    <n v="0"/>
    <n v="458675.06"/>
    <n v="1651.23"/>
    <n v="164553.13"/>
    <n v="128671.85"/>
    <n v="111920.01"/>
  </r>
  <r>
    <x v="6"/>
    <x v="8"/>
    <n v="9729891.4000000004"/>
    <n v="56022.06"/>
    <n v="21994.79"/>
    <n v="0"/>
    <n v="9763918.6699999999"/>
    <n v="35150.1"/>
    <n v="928794.88"/>
    <n v="4958832.2699999996"/>
    <n v="4834005.43"/>
  </r>
  <r>
    <x v="6"/>
    <x v="9"/>
    <n v="981708"/>
    <n v="5100392.8899999997"/>
    <n v="5273731.8099999996"/>
    <n v="-3075.29"/>
    <n v="805293.79"/>
    <n v="2899.06"/>
    <n v="126371.31"/>
    <n v="283084.03000000003"/>
    <n v="259724.42"/>
  </r>
  <r>
    <x v="6"/>
    <x v="10"/>
    <n v="32819.1"/>
    <n v="0"/>
    <n v="0"/>
    <n v="0"/>
    <n v="32819.1"/>
    <n v="118.14"/>
    <n v="32807.19"/>
    <n v="10693.51"/>
    <n v="10424.540000000001"/>
  </r>
  <r>
    <x v="6"/>
    <x v="11"/>
    <n v="0"/>
    <n v="0"/>
    <n v="0"/>
    <n v="0"/>
    <n v="0"/>
    <n v="0"/>
    <n v="0"/>
    <n v="0"/>
    <n v="0"/>
  </r>
  <r>
    <x v="6"/>
    <x v="12"/>
    <n v="97600"/>
    <n v="0"/>
    <n v="0"/>
    <n v="0"/>
    <n v="97600"/>
    <n v="351.36"/>
    <n v="8848.59"/>
    <n v="29394"/>
    <n v="28806.07"/>
  </r>
  <r>
    <x v="6"/>
    <x v="13"/>
    <n v="1150867.3433333335"/>
    <n v="1766005.08"/>
    <n v="1743009.42"/>
    <n v="-51110.77"/>
    <n v="1122752.2333333334"/>
    <n v="4041.9"/>
    <n v="312046.68775279215"/>
    <n v="298088.15333333326"/>
    <n v="266120.02999999997"/>
  </r>
  <r>
    <x v="6"/>
    <x v="14"/>
    <n v="0"/>
    <n v="0"/>
    <n v="0"/>
    <n v="0"/>
    <n v="0"/>
    <n v="0"/>
    <n v="0"/>
    <n v="0"/>
    <n v="0"/>
  </r>
  <r>
    <x v="6"/>
    <x v="15"/>
    <n v="43018"/>
    <n v="18378"/>
    <n v="16929"/>
    <n v="0"/>
    <n v="44467"/>
    <n v="160.09"/>
    <n v="15327.05"/>
    <n v="10575.95"/>
    <n v="8988.52"/>
  </r>
  <r>
    <x v="6"/>
    <x v="16"/>
    <n v="0"/>
    <n v="0"/>
    <n v="0"/>
    <n v="0"/>
    <n v="0"/>
    <n v="0"/>
    <n v="0"/>
    <n v="0"/>
    <n v="0"/>
  </r>
  <r>
    <x v="7"/>
    <x v="0"/>
    <n v="0"/>
    <n v="0"/>
    <n v="0"/>
    <n v="0"/>
    <n v="0"/>
    <n v="0"/>
    <n v="0"/>
    <n v="0"/>
    <n v="0"/>
  </r>
  <r>
    <x v="7"/>
    <x v="1"/>
    <n v="138462.91"/>
    <n v="20.98"/>
    <n v="21"/>
    <n v="93.63"/>
    <n v="138556.51999999999"/>
    <n v="498.8"/>
    <n v="29485.24"/>
    <n v="49698.85"/>
    <n v="46386.76"/>
  </r>
  <r>
    <x v="7"/>
    <x v="2"/>
    <n v="238836"/>
    <n v="0"/>
    <n v="0"/>
    <n v="0"/>
    <n v="238836"/>
    <n v="859.81"/>
    <n v="262457.14"/>
    <n v="87788.51"/>
    <n v="81763.97"/>
  </r>
  <r>
    <x v="7"/>
    <x v="3"/>
    <n v="2482.4699999999998"/>
    <n v="0"/>
    <n v="0"/>
    <n v="0"/>
    <n v="2482.4699999999998"/>
    <n v="8.94"/>
    <n v="562.91999999999996"/>
    <n v="863.9"/>
    <n v="782.32"/>
  </r>
  <r>
    <x v="7"/>
    <x v="4"/>
    <n v="826365.59"/>
    <n v="849188.51"/>
    <n v="919111.05"/>
    <n v="-708.93"/>
    <n v="755734.12"/>
    <n v="2720.65"/>
    <n v="66746.91"/>
    <n v="295956.87"/>
    <n v="274553.83"/>
  </r>
  <r>
    <x v="7"/>
    <x v="5"/>
    <n v="1034482.39"/>
    <n v="645620.24"/>
    <n v="633355.94999999995"/>
    <n v="1845.73"/>
    <n v="1048592.4099999999"/>
    <n v="3774.93"/>
    <n v="88183.56"/>
    <n v="425308.53"/>
    <n v="411273.77"/>
  </r>
  <r>
    <x v="7"/>
    <x v="6"/>
    <n v="0"/>
    <n v="148.9"/>
    <n v="116.48"/>
    <n v="0.04"/>
    <n v="32.46"/>
    <n v="0.12"/>
    <n v="2.52"/>
    <n v="13.1"/>
    <n v="3.4"/>
  </r>
  <r>
    <x v="7"/>
    <x v="7"/>
    <n v="426764.74"/>
    <n v="29132.080000000002"/>
    <n v="29129.13"/>
    <n v="0"/>
    <n v="426767.69"/>
    <n v="1536.36"/>
    <n v="158566.79999999999"/>
    <n v="118273.3"/>
    <n v="102760.14"/>
  </r>
  <r>
    <x v="7"/>
    <x v="8"/>
    <n v="9840574.2599999998"/>
    <n v="21994.79"/>
    <n v="48049.77"/>
    <n v="0"/>
    <n v="9814519.2799999993"/>
    <n v="35332.269999999997"/>
    <n v="933786.47"/>
    <n v="4950209"/>
    <n v="4821263.93"/>
  </r>
  <r>
    <x v="7"/>
    <x v="9"/>
    <n v="151639"/>
    <n v="5273731.8099999996"/>
    <n v="4398636.9800000004"/>
    <n v="-14566.06"/>
    <n v="1012167.77"/>
    <n v="3643.81"/>
    <n v="184706.54"/>
    <n v="362872.19"/>
    <n v="339328.8"/>
  </r>
  <r>
    <x v="7"/>
    <x v="10"/>
    <n v="36572.35"/>
    <n v="0"/>
    <n v="0"/>
    <n v="0"/>
    <n v="36572.35"/>
    <n v="131.66"/>
    <n v="36572.35"/>
    <n v="12324.6"/>
    <n v="12051.64"/>
  </r>
  <r>
    <x v="7"/>
    <x v="11"/>
    <n v="0"/>
    <n v="0"/>
    <n v="0"/>
    <n v="0"/>
    <n v="0"/>
    <n v="0"/>
    <n v="0"/>
    <n v="0"/>
    <n v="0"/>
  </r>
  <r>
    <x v="7"/>
    <x v="12"/>
    <n v="109102"/>
    <n v="0"/>
    <n v="0"/>
    <n v="0"/>
    <n v="109102"/>
    <n v="392.77"/>
    <n v="9741.25"/>
    <n v="33591.89"/>
    <n v="32919.370000000003"/>
  </r>
  <r>
    <x v="7"/>
    <x v="13"/>
    <n v="1210340.07"/>
    <n v="1743009.42"/>
    <n v="1538073.24"/>
    <n v="-192332.57"/>
    <n v="1222943.68"/>
    <n v="4402.6000000000004"/>
    <n v="344633.38"/>
    <n v="326771.86"/>
    <n v="291353.08"/>
  </r>
  <r>
    <x v="7"/>
    <x v="14"/>
    <n v="0"/>
    <n v="0"/>
    <n v="0"/>
    <n v="0"/>
    <n v="0"/>
    <n v="0"/>
    <n v="0"/>
    <n v="0"/>
    <n v="0"/>
  </r>
  <r>
    <x v="7"/>
    <x v="15"/>
    <n v="65749"/>
    <n v="16929"/>
    <n v="17176"/>
    <n v="0"/>
    <n v="65502"/>
    <n v="235.81"/>
    <n v="17173.05"/>
    <n v="14162.2"/>
    <n v="11748.27"/>
  </r>
  <r>
    <x v="7"/>
    <x v="16"/>
    <n v="0"/>
    <n v="0"/>
    <n v="0"/>
    <n v="0"/>
    <n v="0"/>
    <n v="0"/>
    <n v="0"/>
    <n v="0"/>
    <n v="0"/>
  </r>
  <r>
    <x v="8"/>
    <x v="0"/>
    <n v="0"/>
    <n v="0"/>
    <n v="0"/>
    <n v="0"/>
    <n v="0"/>
    <n v="0"/>
    <n v="0"/>
    <n v="0"/>
    <n v="0"/>
  </r>
  <r>
    <x v="8"/>
    <x v="1"/>
    <n v="140949.46"/>
    <n v="21"/>
    <n v="20.97"/>
    <n v="90.2"/>
    <n v="141039.69"/>
    <n v="507.75"/>
    <n v="29931.11"/>
    <n v="50574.26"/>
    <n v="47803.31"/>
  </r>
  <r>
    <x v="8"/>
    <x v="2"/>
    <n v="235911"/>
    <n v="0"/>
    <n v="0"/>
    <n v="0"/>
    <n v="235911"/>
    <n v="849.28"/>
    <n v="262123.33"/>
    <n v="83186.41"/>
    <n v="77477.919999999998"/>
  </r>
  <r>
    <x v="8"/>
    <x v="3"/>
    <n v="2333.91"/>
    <n v="0"/>
    <n v="0"/>
    <n v="0"/>
    <n v="2333.91"/>
    <n v="8.4"/>
    <n v="529.23"/>
    <n v="812.2"/>
    <n v="736.14"/>
  </r>
  <r>
    <x v="8"/>
    <x v="4"/>
    <n v="877971.23"/>
    <n v="919111.05"/>
    <n v="1057655.1299999999"/>
    <n v="57.04"/>
    <n v="739484.19"/>
    <n v="2662.15"/>
    <n v="65263.65"/>
    <n v="283376.95"/>
    <n v="263356.86"/>
  </r>
  <r>
    <x v="8"/>
    <x v="5"/>
    <n v="1055268.5"/>
    <n v="633355.94999999995"/>
    <n v="625000.23"/>
    <n v="-371.5"/>
    <n v="1063252.72"/>
    <n v="3827.71"/>
    <n v="89587.49"/>
    <n v="437871.57"/>
    <n v="423528.2"/>
  </r>
  <r>
    <x v="8"/>
    <x v="6"/>
    <n v="0"/>
    <n v="116.48"/>
    <n v="111.06"/>
    <n v="-0.01"/>
    <n v="5.41"/>
    <n v="0.02"/>
    <n v="0.42"/>
    <n v="2.15"/>
    <n v="1.36"/>
  </r>
  <r>
    <x v="8"/>
    <x v="7"/>
    <n v="402229.67"/>
    <n v="29129.13"/>
    <n v="28414.17"/>
    <n v="0"/>
    <n v="402944.63"/>
    <n v="1450.6"/>
    <n v="145538.81"/>
    <n v="110711.27"/>
    <n v="97518.39"/>
  </r>
  <r>
    <x v="8"/>
    <x v="8"/>
    <n v="9426812.1699999999"/>
    <n v="48049.77"/>
    <n v="35939.879999999997"/>
    <n v="0"/>
    <n v="9438922.0600000005"/>
    <n v="33980.11"/>
    <n v="891886.34"/>
    <n v="4756726.91"/>
    <n v="4636237"/>
  </r>
  <r>
    <x v="8"/>
    <x v="9"/>
    <n v="166325"/>
    <n v="4398636.9800000004"/>
    <n v="3637334.25"/>
    <n v="117803.2"/>
    <n v="1045430.93"/>
    <n v="3763.55"/>
    <n v="188065.91"/>
    <n v="352872.23"/>
    <n v="327717.24"/>
  </r>
  <r>
    <x v="8"/>
    <x v="10"/>
    <n v="40577.699999999997"/>
    <n v="0"/>
    <n v="0"/>
    <n v="0"/>
    <n v="40577.699999999997"/>
    <n v="146.08000000000001"/>
    <n v="40577.699999999997"/>
    <n v="13849.53"/>
    <n v="13569.26"/>
  </r>
  <r>
    <x v="8"/>
    <x v="11"/>
    <n v="0"/>
    <n v="0"/>
    <n v="0"/>
    <n v="0"/>
    <n v="0"/>
    <n v="0"/>
    <n v="0"/>
    <n v="0"/>
    <n v="0"/>
  </r>
  <r>
    <x v="8"/>
    <x v="12"/>
    <n v="103603"/>
    <n v="0"/>
    <n v="0"/>
    <n v="0"/>
    <n v="103603"/>
    <n v="372.97"/>
    <n v="9056.2099999999991"/>
    <n v="32252.9"/>
    <n v="31607.71"/>
  </r>
  <r>
    <x v="8"/>
    <x v="13"/>
    <n v="1354034.75"/>
    <n v="1538073.24"/>
    <n v="1794549.94"/>
    <n v="-93881.97"/>
    <n v="1003676.08"/>
    <n v="3613.23"/>
    <n v="294944.03999999998"/>
    <n v="261087.64"/>
    <n v="232135.87"/>
  </r>
  <r>
    <x v="8"/>
    <x v="14"/>
    <n v="0"/>
    <n v="0"/>
    <n v="0"/>
    <n v="0"/>
    <n v="0"/>
    <n v="0"/>
    <n v="0"/>
    <n v="0"/>
    <n v="0"/>
  </r>
  <r>
    <x v="8"/>
    <x v="15"/>
    <n v="51785"/>
    <n v="17176"/>
    <n v="17497"/>
    <n v="0"/>
    <n v="51464"/>
    <n v="185.27"/>
    <n v="14292.13"/>
    <n v="10461.040000000001"/>
    <n v="8802.0300000000007"/>
  </r>
  <r>
    <x v="8"/>
    <x v="16"/>
    <n v="0"/>
    <n v="0"/>
    <n v="0"/>
    <n v="0"/>
    <n v="0"/>
    <n v="0"/>
    <n v="0"/>
    <n v="0"/>
    <n v="0"/>
  </r>
  <r>
    <x v="9"/>
    <x v="0"/>
    <n v="0"/>
    <n v="0"/>
    <n v="0"/>
    <n v="0"/>
    <n v="0"/>
    <n v="0"/>
    <n v="0"/>
    <n v="0"/>
    <n v="0"/>
  </r>
  <r>
    <x v="9"/>
    <x v="1"/>
    <n v="130840.27"/>
    <n v="20.97"/>
    <n v="29.68"/>
    <n v="72.260000000000005"/>
    <n v="130903.82"/>
    <n v="471.25"/>
    <n v="28191.86"/>
    <n v="47127.98"/>
    <n v="44457.97"/>
  </r>
  <r>
    <x v="9"/>
    <x v="2"/>
    <n v="230534"/>
    <n v="0"/>
    <n v="0"/>
    <n v="0"/>
    <n v="230534"/>
    <n v="829.92"/>
    <n v="250580.43"/>
    <n v="84170.05"/>
    <n v="78458.880000000005"/>
  </r>
  <r>
    <x v="9"/>
    <x v="3"/>
    <n v="2616.38"/>
    <n v="0"/>
    <n v="0"/>
    <n v="0"/>
    <n v="2616.38"/>
    <n v="9.42"/>
    <n v="593.28"/>
    <n v="910.5"/>
    <n v="825.5"/>
  </r>
  <r>
    <x v="9"/>
    <x v="4"/>
    <n v="531359.01"/>
    <n v="1057655.1299999999"/>
    <n v="761371.24"/>
    <n v="-3392.58"/>
    <n v="824250.32"/>
    <n v="2967.3"/>
    <n v="72866.070000000007"/>
    <n v="316158.15999999997"/>
    <n v="294758.69"/>
  </r>
  <r>
    <x v="9"/>
    <x v="5"/>
    <n v="1204853.3700000001"/>
    <n v="625000.23"/>
    <n v="601871.18000000005"/>
    <n v="574.80999999999995"/>
    <n v="1228557.23"/>
    <n v="4422.8100000000004"/>
    <n v="103326.34"/>
    <n v="507982.99"/>
    <n v="491429.35"/>
  </r>
  <r>
    <x v="9"/>
    <x v="6"/>
    <n v="0"/>
    <n v="111.06"/>
    <n v="102.94"/>
    <n v="0"/>
    <n v="8.1199999999999992"/>
    <n v="0.03"/>
    <n v="0.63"/>
    <n v="3.45"/>
    <n v="3.36"/>
  </r>
  <r>
    <x v="9"/>
    <x v="7"/>
    <n v="444965.39"/>
    <n v="28414.17"/>
    <n v="31515.08"/>
    <n v="0"/>
    <n v="441864.48"/>
    <n v="1590.71"/>
    <n v="156792.85"/>
    <n v="125991.73"/>
    <n v="109858.17"/>
  </r>
  <r>
    <x v="9"/>
    <x v="8"/>
    <n v="7932954.3300000001"/>
    <n v="35939.879999999997"/>
    <n v="29436.28"/>
    <n v="0"/>
    <n v="7939457.9299999997"/>
    <n v="28582.05"/>
    <n v="751148.89"/>
    <n v="3900876.36"/>
    <n v="3789836.87"/>
  </r>
  <r>
    <x v="9"/>
    <x v="9"/>
    <n v="204946"/>
    <n v="3637334.25"/>
    <n v="2970547.9"/>
    <n v="50849.25"/>
    <n v="922581.6"/>
    <n v="3321.3"/>
    <n v="142907.21"/>
    <n v="322161.38"/>
    <n v="297036.82"/>
  </r>
  <r>
    <x v="9"/>
    <x v="10"/>
    <n v="37289.29"/>
    <n v="0"/>
    <n v="0"/>
    <n v="0"/>
    <n v="37289.29"/>
    <n v="134.24"/>
    <n v="37289.29"/>
    <n v="10755.57"/>
    <n v="10458.549999999999"/>
  </r>
  <r>
    <x v="9"/>
    <x v="11"/>
    <n v="0"/>
    <n v="0"/>
    <n v="0"/>
    <n v="0"/>
    <n v="0"/>
    <n v="0"/>
    <n v="0"/>
    <n v="0"/>
    <n v="0"/>
  </r>
  <r>
    <x v="9"/>
    <x v="12"/>
    <n v="33961"/>
    <n v="0"/>
    <n v="0"/>
    <n v="0"/>
    <n v="33961"/>
    <n v="122.26"/>
    <n v="3252.97"/>
    <n v="10202.42"/>
    <n v="9998.18"/>
  </r>
  <r>
    <x v="9"/>
    <x v="13"/>
    <n v="926782.71"/>
    <n v="1794549.94"/>
    <n v="1735694.56"/>
    <n v="-87017.99"/>
    <n v="898620.1"/>
    <n v="3235.03"/>
    <n v="282372.5"/>
    <n v="232653.65"/>
    <n v="206016.85"/>
  </r>
  <r>
    <x v="9"/>
    <x v="14"/>
    <n v="0"/>
    <n v="0"/>
    <n v="0"/>
    <n v="0"/>
    <n v="0"/>
    <n v="0"/>
    <n v="0"/>
    <n v="0"/>
    <n v="0"/>
  </r>
  <r>
    <x v="9"/>
    <x v="15"/>
    <n v="55038"/>
    <n v="17497"/>
    <n v="16611"/>
    <n v="0"/>
    <n v="55924"/>
    <n v="201.33"/>
    <n v="15616.9"/>
    <n v="10737.03"/>
    <n v="8982.35"/>
  </r>
  <r>
    <x v="9"/>
    <x v="16"/>
    <n v="0"/>
    <n v="0"/>
    <n v="0"/>
    <n v="0"/>
    <n v="0"/>
    <n v="0"/>
    <n v="0"/>
    <n v="0"/>
    <n v="0"/>
  </r>
  <r>
    <x v="10"/>
    <x v="0"/>
    <n v="0"/>
    <n v="0"/>
    <n v="0"/>
    <n v="0"/>
    <n v="0"/>
    <n v="0"/>
    <n v="0"/>
    <n v="0"/>
    <n v="0"/>
  </r>
  <r>
    <x v="10"/>
    <x v="1"/>
    <n v="132984.87"/>
    <n v="10.18"/>
    <n v="9.41"/>
    <n v="35.49"/>
    <n v="133021.13"/>
    <n v="478.88"/>
    <n v="28650.61"/>
    <n v="48501.75"/>
    <n v="45771.92"/>
  </r>
  <r>
    <x v="10"/>
    <x v="2"/>
    <n v="202468"/>
    <n v="0"/>
    <n v="0"/>
    <n v="0"/>
    <n v="202468"/>
    <n v="728.88"/>
    <n v="230077.27"/>
    <n v="73410.44"/>
    <n v="68193.27"/>
  </r>
  <r>
    <x v="10"/>
    <x v="3"/>
    <n v="2410.04"/>
    <n v="0"/>
    <n v="0"/>
    <n v="0"/>
    <n v="2410.04"/>
    <n v="8.68"/>
    <n v="546.49"/>
    <n v="838.7"/>
    <n v="772.16"/>
  </r>
  <r>
    <x v="10"/>
    <x v="4"/>
    <n v="852190.14"/>
    <n v="761371.24"/>
    <n v="903013.92"/>
    <n v="-3848.48"/>
    <n v="706698.98"/>
    <n v="2544.12"/>
    <n v="62745.120000000003"/>
    <n v="277956.52"/>
    <n v="259559.24"/>
  </r>
  <r>
    <x v="10"/>
    <x v="5"/>
    <n v="1060626.23"/>
    <n v="601871.18000000005"/>
    <n v="640572.72"/>
    <n v="-2959.13"/>
    <n v="1018965.56"/>
    <n v="3668.28"/>
    <n v="86470.16"/>
    <n v="415149.46"/>
    <n v="401165.47"/>
  </r>
  <r>
    <x v="10"/>
    <x v="6"/>
    <n v="0"/>
    <n v="102.94"/>
    <n v="102.79"/>
    <n v="-0.15"/>
    <n v="0"/>
    <n v="0"/>
    <n v="0"/>
    <n v="0"/>
    <n v="0"/>
  </r>
  <r>
    <x v="10"/>
    <x v="7"/>
    <n v="403914.64"/>
    <n v="31515.08"/>
    <n v="31976.39"/>
    <n v="0"/>
    <n v="403453.33"/>
    <n v="1452.44"/>
    <n v="144230.82999999999"/>
    <n v="110306.41"/>
    <n v="95178.1"/>
  </r>
  <r>
    <x v="10"/>
    <x v="8"/>
    <n v="5801983.0899999999"/>
    <n v="29436.28"/>
    <n v="48325.65"/>
    <n v="0"/>
    <n v="5783093.7199999997"/>
    <n v="20819.13"/>
    <n v="550609.99"/>
    <n v="2752556.43"/>
    <n v="2663651.33"/>
  </r>
  <r>
    <x v="10"/>
    <x v="9"/>
    <n v="417469.5"/>
    <n v="2970547.9"/>
    <n v="2891913.4"/>
    <n v="-28860"/>
    <n v="467244"/>
    <n v="1682.07"/>
    <n v="69789.539999999994"/>
    <n v="169412.4"/>
    <n v="157372.51999999999"/>
  </r>
  <r>
    <x v="10"/>
    <x v="10"/>
    <n v="36717.65"/>
    <n v="0"/>
    <n v="0"/>
    <n v="0"/>
    <n v="36717.65"/>
    <n v="132.18"/>
    <n v="36717.65"/>
    <n v="11260.42"/>
    <n v="10959.29"/>
  </r>
  <r>
    <x v="10"/>
    <x v="11"/>
    <n v="0"/>
    <n v="0"/>
    <n v="0"/>
    <n v="0"/>
    <n v="0"/>
    <n v="0"/>
    <n v="0"/>
    <n v="0"/>
    <n v="0"/>
  </r>
  <r>
    <x v="10"/>
    <x v="12"/>
    <n v="114796"/>
    <n v="0"/>
    <n v="0"/>
    <n v="0"/>
    <n v="114796"/>
    <n v="413.27"/>
    <n v="11017.12"/>
    <n v="0"/>
    <n v="0"/>
  </r>
  <r>
    <x v="10"/>
    <x v="13"/>
    <n v="862719.97"/>
    <n v="1735694.56"/>
    <n v="1651505.8"/>
    <n v="-84411.33"/>
    <n v="862497.4"/>
    <n v="3105"/>
    <n v="294615.67999999999"/>
    <n v="214297.58"/>
    <n v="189576.35"/>
  </r>
  <r>
    <x v="10"/>
    <x v="14"/>
    <n v="0"/>
    <n v="0"/>
    <n v="0"/>
    <n v="0"/>
    <n v="0"/>
    <n v="0"/>
    <n v="0"/>
    <n v="0"/>
    <n v="0"/>
  </r>
  <r>
    <x v="10"/>
    <x v="15"/>
    <n v="61540"/>
    <n v="16611"/>
    <n v="17270"/>
    <n v="0"/>
    <n v="60881"/>
    <n v="219.17"/>
    <n v="20549.96"/>
    <n v="11133.22"/>
    <n v="9202.2900000000009"/>
  </r>
  <r>
    <x v="10"/>
    <x v="16"/>
    <n v="0"/>
    <n v="0"/>
    <n v="0"/>
    <n v="0"/>
    <n v="0"/>
    <n v="0"/>
    <n v="0"/>
    <n v="0"/>
    <n v="0"/>
  </r>
  <r>
    <x v="11"/>
    <x v="0"/>
    <n v="0"/>
    <n v="0"/>
    <n v="0"/>
    <n v="0"/>
    <n v="0"/>
    <n v="0"/>
    <n v="0"/>
    <n v="0"/>
    <n v="0"/>
  </r>
  <r>
    <x v="11"/>
    <x v="1"/>
    <n v="142586.14000000001"/>
    <n v="28.91"/>
    <n v="25.92"/>
    <n v="64.17"/>
    <n v="142653.29999999999"/>
    <n v="513.54999999999995"/>
    <n v="30512.720000000001"/>
    <n v="51723.98"/>
    <n v="48959.76"/>
  </r>
  <r>
    <x v="11"/>
    <x v="2"/>
    <n v="180884"/>
    <n v="0"/>
    <n v="0"/>
    <n v="0"/>
    <n v="180884"/>
    <n v="651.17999999999995"/>
    <n v="180884"/>
    <n v="60807.46"/>
    <n v="56050.05"/>
  </r>
  <r>
    <x v="11"/>
    <x v="3"/>
    <n v="3027.87"/>
    <n v="0"/>
    <n v="0"/>
    <n v="0"/>
    <n v="3027.87"/>
    <n v="10.9"/>
    <n v="686.59"/>
    <n v="1053.7"/>
    <n v="976.56"/>
  </r>
  <r>
    <x v="11"/>
    <x v="4"/>
    <n v="701777.05"/>
    <n v="903013.92"/>
    <n v="863928.84"/>
    <n v="-10191.57"/>
    <n v="730670.56"/>
    <n v="2630.42"/>
    <n v="64543.24"/>
    <n v="283485.82"/>
    <n v="264349.90000000002"/>
  </r>
  <r>
    <x v="11"/>
    <x v="5"/>
    <n v="1131664.6399999999"/>
    <n v="640572.72"/>
    <n v="691584.69"/>
    <n v="1993.34"/>
    <n v="1082646.01"/>
    <n v="3897.53"/>
    <n v="91115.55"/>
    <n v="448717.69"/>
    <n v="433319.51"/>
  </r>
  <r>
    <x v="11"/>
    <x v="6"/>
    <n v="0"/>
    <n v="102.79"/>
    <n v="102.79"/>
    <n v="0"/>
    <n v="0"/>
    <n v="0"/>
    <n v="0"/>
    <n v="0"/>
    <n v="0"/>
  </r>
  <r>
    <x v="11"/>
    <x v="7"/>
    <n v="432321.99"/>
    <n v="31976.39"/>
    <n v="23536.41"/>
    <n v="0"/>
    <n v="440761.97"/>
    <n v="1586.74"/>
    <n v="154749.45000000001"/>
    <n v="123758.16"/>
    <n v="108096.41"/>
  </r>
  <r>
    <x v="11"/>
    <x v="8"/>
    <n v="6151104.3405597955"/>
    <n v="48325.65"/>
    <n v="33673.230000000003"/>
    <n v="0"/>
    <n v="6165756.7605597954"/>
    <n v="22196.720000000001"/>
    <n v="587187.6081348334"/>
    <n v="2947052.8423919999"/>
    <n v="2853563.1199999996"/>
  </r>
  <r>
    <x v="11"/>
    <x v="9"/>
    <n v="658929.30000000005"/>
    <n v="2891913.4"/>
    <n v="3031475.7"/>
    <n v="-4872"/>
    <n v="514495"/>
    <n v="1852.18"/>
    <n v="76905.08"/>
    <n v="172956.88"/>
    <n v="159425.20000000001"/>
  </r>
  <r>
    <x v="11"/>
    <x v="10"/>
    <n v="40145.93"/>
    <n v="0"/>
    <n v="0"/>
    <n v="0"/>
    <n v="40145.93"/>
    <n v="144.53"/>
    <n v="40105.300000000003"/>
    <n v="11338.72"/>
    <n v="11040.71"/>
  </r>
  <r>
    <x v="11"/>
    <x v="11"/>
    <n v="0"/>
    <n v="0"/>
    <n v="0"/>
    <n v="0"/>
    <n v="0"/>
    <n v="0"/>
    <n v="0"/>
    <n v="0"/>
    <n v="0"/>
  </r>
  <r>
    <x v="11"/>
    <x v="12"/>
    <n v="80696"/>
    <n v="0"/>
    <n v="0"/>
    <n v="0"/>
    <n v="80696"/>
    <n v="290.51"/>
    <n v="7160.25"/>
    <n v="25152.1"/>
    <n v="24648.95"/>
  </r>
  <r>
    <x v="11"/>
    <x v="13"/>
    <n v="997355.79"/>
    <n v="1651505.8"/>
    <n v="1658131"/>
    <n v="-4756.75"/>
    <n v="985973.84"/>
    <n v="3549.52"/>
    <n v="325659.25"/>
    <n v="225711.89"/>
    <n v="199666.96"/>
  </r>
  <r>
    <x v="11"/>
    <x v="14"/>
    <n v="0"/>
    <n v="0"/>
    <n v="0"/>
    <n v="0"/>
    <n v="0"/>
    <n v="0"/>
    <n v="0"/>
    <n v="0"/>
    <n v="0"/>
  </r>
  <r>
    <x v="11"/>
    <x v="15"/>
    <n v="43906"/>
    <n v="11775"/>
    <n v="11775"/>
    <n v="0"/>
    <n v="43906"/>
    <n v="158.06"/>
    <n v="14635.33"/>
    <n v="5996.46"/>
    <n v="4801.0200000000004"/>
  </r>
  <r>
    <x v="11"/>
    <x v="16"/>
    <n v="0"/>
    <n v="0"/>
    <n v="0"/>
    <n v="0"/>
    <n v="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4000000}" name="TablaDinámica7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75:L88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Consumo (MWh)" fld="6" baseField="0" baseItem="0" numFmtId="4"/>
  </dataFields>
  <formats count="14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outline="0" axis="axisValues" fieldPosition="0"/>
    </format>
    <format dxfId="25">
      <pivotArea dataOnly="0" labelOnly="1" fieldPosition="0">
        <references count="1">
          <reference field="0" count="0"/>
        </references>
      </pivotArea>
    </format>
    <format dxfId="24">
      <pivotArea dataOnly="0" labelOnly="1" grandRow="1" outline="0" fieldPosition="0"/>
    </format>
    <format dxfId="23">
      <pivotArea dataOnly="0" labelOnly="1" outline="0" axis="axisValues" fieldPosition="0"/>
    </format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0" type="button" dataOnly="0" labelOnly="1" outline="0" axis="axisRow" fieldPosition="0"/>
    </format>
    <format dxfId="19">
      <pivotArea dataOnly="0" labelOnly="1" outline="0" axis="axisValues" fieldPosition="0"/>
    </format>
    <format dxfId="18">
      <pivotArea dataOnly="0" labelOnly="1" fieldPosition="0">
        <references count="1">
          <reference field="0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</formats>
  <chartFormats count="3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2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2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2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2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3000000}" name="TablaDinámica6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H36:M49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Electricidad neta (MWh)" fld="10" baseField="0" baseItem="0" numFmtId="4"/>
  </dataFields>
  <formats count="14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0" type="button" dataOnly="0" labelOnly="1" outline="0" axis="axisRow" fieldPosition="0"/>
    </format>
    <format dxfId="40">
      <pivotArea dataOnly="0" labelOnly="1" outline="0" axis="axisValues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outline="0" axis="axisValues" fieldPosition="0"/>
    </format>
    <format dxfId="32">
      <pivotArea dataOnly="0" labelOnly="1" fieldPosition="0">
        <references count="1">
          <reference field="0" count="0"/>
        </references>
      </pivotArea>
    </format>
    <format dxfId="31">
      <pivotArea dataOnly="0" labelOnly="1" grandRow="1" outline="0" fieldPosition="0"/>
    </format>
    <format dxfId="30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1" count="1" selected="0">
            <x v="4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2000000}" name="TablaDinámica5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36:F49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multipleItemSelectionAllowed="1" showAll="0" defaultSubtotal="0">
      <items count="17">
        <item h="1" x="0"/>
        <item h="1" x="1"/>
        <item h="1" x="16"/>
        <item x="13"/>
        <item x="9"/>
        <item h="1" x="14"/>
        <item h="1" x="11"/>
        <item x="5"/>
        <item x="4"/>
        <item h="1" x="2"/>
        <item h="1" x="3"/>
        <item h="1" x="12"/>
        <item h="1" x="8"/>
        <item h="1" x="6"/>
        <item h="1" x="10"/>
        <item h="1" x="15"/>
        <item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5">
    <i>
      <x v="3"/>
    </i>
    <i>
      <x v="4"/>
    </i>
    <i>
      <x v="7"/>
    </i>
    <i>
      <x v="8"/>
    </i>
    <i>
      <x v="16"/>
    </i>
  </colItems>
  <dataFields count="1">
    <dataField name="Suma de Consumo (MWh)" fld="6" baseField="0" baseItem="0" numFmtId="4"/>
  </dataFields>
  <formats count="14"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Row" fieldPosition="0"/>
    </format>
    <format dxfId="54">
      <pivotArea dataOnly="0" labelOnly="1" outline="0" axis="axisValues" fieldPosition="0"/>
    </format>
    <format dxfId="53">
      <pivotArea dataOnly="0" labelOnly="1" fieldPosition="0">
        <references count="1">
          <reference field="0" count="0"/>
        </references>
      </pivotArea>
    </format>
    <format dxfId="52">
      <pivotArea dataOnly="0" labelOnly="1" grandRow="1" outline="0" fieldPosition="0"/>
    </format>
    <format dxfId="51">
      <pivotArea dataOnly="0" labelOnly="1" outline="0" axis="axisValues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outline="0" axis="axisValues" fieldPosition="0"/>
    </format>
    <format dxfId="46">
      <pivotArea dataOnly="0" labelOnly="1" fieldPosition="0">
        <references count="1">
          <reference field="0" count="0"/>
        </references>
      </pivotArea>
    </format>
    <format dxfId="45">
      <pivotArea dataOnly="0" labelOnly="1" grandRow="1" outline="0" fieldPosition="0"/>
    </format>
    <format dxfId="44">
      <pivotArea dataOnly="0" labelOnly="1" outline="0" axis="axisValues" fieldPosition="0"/>
    </format>
  </formats>
  <chartFormats count="16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2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3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6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1000000}" name="TablaDinámica4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H2:I15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1">
    <i>
      <x v="12"/>
    </i>
  </colItems>
  <dataFields count="1">
    <dataField name="Suma de Electricidad neta (MWh)" fld="10" baseField="0" baseItem="508798304" numFmtId="4"/>
  </dataFields>
  <formats count="14">
    <format dxfId="71">
      <pivotArea type="all" dataOnly="0" outline="0" fieldPosition="0"/>
    </format>
    <format dxfId="70">
      <pivotArea outline="0" collapsedLevelsAreSubtotals="1" fieldPosition="0"/>
    </format>
    <format dxfId="69">
      <pivotArea field="0" type="button" dataOnly="0" labelOnly="1" outline="0" axis="axisRow" fieldPosition="0"/>
    </format>
    <format dxfId="68">
      <pivotArea dataOnly="0" labelOnly="1" outline="0" axis="axisValues" fieldPosition="0"/>
    </format>
    <format dxfId="67">
      <pivotArea dataOnly="0" labelOnly="1" fieldPosition="0">
        <references count="1">
          <reference field="0" count="0"/>
        </references>
      </pivotArea>
    </format>
    <format dxfId="66">
      <pivotArea dataOnly="0" labelOnly="1" grandRow="1" outline="0" fieldPosition="0"/>
    </format>
    <format dxfId="65">
      <pivotArea dataOnly="0" labelOnly="1" outline="0" axis="axisValues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0" type="button" dataOnly="0" labelOnly="1" outline="0" axis="axisRow" fieldPosition="0"/>
    </format>
    <format dxfId="61">
      <pivotArea dataOnly="0" labelOnly="1" outline="0" axis="axisValues" fieldPosition="0"/>
    </format>
    <format dxfId="60">
      <pivotArea dataOnly="0" labelOnly="1" fieldPosition="0">
        <references count="1">
          <reference field="0" count="0"/>
        </references>
      </pivotArea>
    </format>
    <format dxfId="59">
      <pivotArea dataOnly="0" labelOnly="1" grandRow="1" outline="0" fieldPosition="0"/>
    </format>
    <format dxfId="58">
      <pivotArea dataOnly="0" labelOnly="1" outline="0" axis="axisValues" fieldPosition="0"/>
    </format>
  </formats>
  <chartFormats count="3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Dinámica3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4" rowHeaderCaption="Mes">
  <location ref="A2:B15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multipleItemSelectionAllowed="1" showAll="0" defaultSubtotal="0">
      <items count="17">
        <item h="1" x="0"/>
        <item h="1" x="1"/>
        <item h="1" x="16"/>
        <item h="1" x="13"/>
        <item h="1" x="9"/>
        <item h="1" x="14"/>
        <item h="1" x="11"/>
        <item h="1" x="5"/>
        <item h="1" x="4"/>
        <item h="1" x="2"/>
        <item h="1" x="3"/>
        <item h="1" x="12"/>
        <item x="8"/>
        <item h="1" x="6"/>
        <item h="1" x="10"/>
        <item h="1"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1">
    <i>
      <x v="12"/>
    </i>
  </colItems>
  <dataFields count="1">
    <dataField name="Suma de Consumo (MWh)" fld="6" baseField="0" baseItem="0" numFmtId="4"/>
  </dataFields>
  <formats count="14"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0" type="button" dataOnly="0" labelOnly="1" outline="0" axis="axisRow" fieldPosition="0"/>
    </format>
    <format dxfId="82">
      <pivotArea dataOnly="0" labelOnly="1" outline="0" axis="axisValues" fieldPosition="0"/>
    </format>
    <format dxfId="81">
      <pivotArea dataOnly="0" labelOnly="1" fieldPosition="0">
        <references count="1">
          <reference field="0" count="0"/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0" type="button" dataOnly="0" labelOnly="1" outline="0" axis="axisRow" fieldPosition="0"/>
    </format>
    <format dxfId="75">
      <pivotArea dataOnly="0" labelOnly="1" outline="0" axis="axisValues" fieldPosition="0"/>
    </format>
    <format dxfId="74">
      <pivotArea dataOnly="0" labelOnly="1" fieldPosition="0">
        <references count="1">
          <reference field="0" count="0"/>
        </references>
      </pivotArea>
    </format>
    <format dxfId="73">
      <pivotArea dataOnly="0" labelOnly="1" grandRow="1" outline="0" fieldPosition="0"/>
    </format>
    <format dxfId="72">
      <pivotArea dataOnly="0" labelOnly="1" outline="0" axis="axisValues" fieldPosition="0"/>
    </format>
  </formats>
  <chartFormats count="3">
    <chartFormat chart="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5000000}" name="TablaDinámica8" cacheId="0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6" indent="0" outline="1" outlineData="1" multipleFieldFilters="0" chartFormat="6" rowHeaderCaption="Mes">
  <location ref="A119:L132" firstHeaderRow="1" firstDataRow="2" firstDataCol="1"/>
  <pivotFields count="11"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Col" multipleItemSelectionAllowed="1" showAll="0" defaultSubtotal="0">
      <items count="17">
        <item x="0"/>
        <item x="1"/>
        <item x="16"/>
        <item h="1" x="13"/>
        <item h="1" x="9"/>
        <item x="14"/>
        <item x="11"/>
        <item h="1" x="5"/>
        <item h="1" x="4"/>
        <item x="2"/>
        <item x="3"/>
        <item x="12"/>
        <item h="1" x="8"/>
        <item x="6"/>
        <item x="10"/>
        <item x="15"/>
        <item h="1" x="7"/>
      </items>
    </pivotField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numFmtId="4" showAll="0" defaultSubtotal="0"/>
    <pivotField dataField="1" numFmtId="4" showAll="0" defaultSubtota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1">
    <field x="1"/>
  </colFields>
  <colItems count="11">
    <i>
      <x/>
    </i>
    <i>
      <x v="1"/>
    </i>
    <i>
      <x v="2"/>
    </i>
    <i>
      <x v="5"/>
    </i>
    <i>
      <x v="6"/>
    </i>
    <i>
      <x v="9"/>
    </i>
    <i>
      <x v="10"/>
    </i>
    <i>
      <x v="11"/>
    </i>
    <i>
      <x v="13"/>
    </i>
    <i>
      <x v="14"/>
    </i>
    <i>
      <x v="15"/>
    </i>
  </colItems>
  <dataFields count="1">
    <dataField name="Suma de Electricidad neta (MWh)" fld="10" baseField="0" baseItem="0" numFmtId="4"/>
  </dataFields>
  <formats count="15">
    <format dxfId="100">
      <pivotArea type="all" dataOnly="0" outline="0" fieldPosition="0"/>
    </format>
    <format dxfId="99">
      <pivotArea outline="0" collapsedLevelsAreSubtotals="1" fieldPosition="0"/>
    </format>
    <format dxfId="98">
      <pivotArea field="0" type="button" dataOnly="0" labelOnly="1" outline="0" axis="axisRow" fieldPosition="0"/>
    </format>
    <format dxfId="97">
      <pivotArea dataOnly="0" labelOnly="1" outline="0" axis="axisValues" fieldPosition="0"/>
    </format>
    <format dxfId="96">
      <pivotArea dataOnly="0" labelOnly="1" fieldPosition="0">
        <references count="1">
          <reference field="0" count="0"/>
        </references>
      </pivotArea>
    </format>
    <format dxfId="95">
      <pivotArea dataOnly="0" labelOnly="1" grandRow="1" outline="0" fieldPosition="0"/>
    </format>
    <format dxfId="94">
      <pivotArea dataOnly="0" labelOnly="1" outline="0" axis="axisValues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field="0" type="button" dataOnly="0" labelOnly="1" outline="0" axis="axisRow" fieldPosition="0"/>
    </format>
    <format dxfId="90">
      <pivotArea dataOnly="0" labelOnly="1" outline="0" axis="axisValues" fieldPosition="0"/>
    </format>
    <format dxfId="89">
      <pivotArea dataOnly="0" labelOnly="1" fieldPosition="0">
        <references count="1">
          <reference field="0" count="0"/>
        </references>
      </pivotArea>
    </format>
    <format dxfId="88">
      <pivotArea dataOnly="0" labelOnly="1" grandRow="1" outline="0" fieldPosition="0"/>
    </format>
    <format dxfId="87">
      <pivotArea dataOnly="0" labelOnly="1" outline="0" axis="axisValues" fieldPosition="0"/>
    </format>
    <format dxfId="86">
      <pivotArea outline="0" fieldPosition="0">
        <references count="1">
          <reference field="4294967294" count="1">
            <x v="0"/>
          </reference>
        </references>
      </pivotArea>
    </format>
  </formats>
  <chartFormats count="33">
    <chartFormat chart="4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4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4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4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4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5" format="2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2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5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5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5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5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5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5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5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5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5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  <chartFormat chart="3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3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3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3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3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3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9"/>
          </reference>
        </references>
      </pivotArea>
    </chartFormat>
    <chartFormat chart="3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3" format="1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1"/>
          </reference>
        </references>
      </pivotArea>
    </chartFormat>
    <chartFormat chart="3" format="1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3"/>
          </reference>
        </references>
      </pivotArea>
    </chartFormat>
    <chartFormat chart="3" format="2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4"/>
          </reference>
        </references>
      </pivotArea>
    </chartFormat>
    <chartFormat chart="3" format="2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" xr10:uid="{00000000-0013-0000-FFFF-FFFF01000000}" sourceName="Combustible">
  <extLst>
    <x:ext xmlns:x15="http://schemas.microsoft.com/office/spreadsheetml/2010/11/main" uri="{2F2917AC-EB37-4324-AD4E-5DD8C200BD13}">
      <x15:tableSlicerCache tableId="3" column="1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9" xr10:uid="{5FA03942-3EC7-4299-B2E6-5966B297853E}" sourceName="Combustible">
  <extLst>
    <x:ext xmlns:x15="http://schemas.microsoft.com/office/spreadsheetml/2010/11/main" uri="{2F2917AC-EB37-4324-AD4E-5DD8C200BD13}">
      <x15:tableSlicerCache tableId="12" column="1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0" xr10:uid="{13637C59-37A8-4A1D-A13B-6590B33485E6}" sourceName="Combustible">
  <extLst>
    <x:ext xmlns:x15="http://schemas.microsoft.com/office/spreadsheetml/2010/11/main" uri="{2F2917AC-EB37-4324-AD4E-5DD8C200BD13}">
      <x15:tableSlicerCache tableId="2" column="1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1" xr10:uid="{A142BB32-6B27-404E-A99E-A07AABF9D72E}" sourceName="Combustible">
  <extLst>
    <x:ext xmlns:x15="http://schemas.microsoft.com/office/spreadsheetml/2010/11/main" uri="{2F2917AC-EB37-4324-AD4E-5DD8C200BD13}">
      <x15:tableSlicerCache tableId="13" column="1"/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12" xr10:uid="{C5AC5243-A1AD-406B-8603-B6858543E5D0}" sourceName="Combustible">
  <extLst>
    <x:ext xmlns:x15="http://schemas.microsoft.com/office/spreadsheetml/2010/11/main" uri="{2F2917AC-EB37-4324-AD4E-5DD8C200BD13}">
      <x15:tableSlicerCache tableId="14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" xr10:uid="{00000000-0013-0000-FFFF-FFFF02000000}" sourceName="Combustible">
  <extLst>
    <x:ext xmlns:x15="http://schemas.microsoft.com/office/spreadsheetml/2010/11/main" uri="{2F2917AC-EB37-4324-AD4E-5DD8C200BD13}">
      <x15:tableSlicerCache tableId="4" column="1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2" xr10:uid="{00000000-0013-0000-FFFF-FFFF03000000}" sourceName="Combustible">
  <extLst>
    <x:ext xmlns:x15="http://schemas.microsoft.com/office/spreadsheetml/2010/11/main" uri="{2F2917AC-EB37-4324-AD4E-5DD8C200BD13}">
      <x15:tableSlicerCache tableId="5" column="1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3" xr10:uid="{6C295561-4D94-45A9-BD4F-95AD42E60045}" sourceName="Combustible">
  <extLst>
    <x:ext xmlns:x15="http://schemas.microsoft.com/office/spreadsheetml/2010/11/main" uri="{2F2917AC-EB37-4324-AD4E-5DD8C200BD13}">
      <x15:tableSlicerCache tableId="6" column="1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4" xr10:uid="{FA9C86B6-72D0-4858-9F06-3A8B5B344136}" sourceName="Combustible">
  <extLst>
    <x:ext xmlns:x15="http://schemas.microsoft.com/office/spreadsheetml/2010/11/main" uri="{2F2917AC-EB37-4324-AD4E-5DD8C200BD13}">
      <x15:tableSlicerCache tableId="7" column="1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5" xr10:uid="{EBB793D3-885E-4A60-B597-46C8C7FD2885}" sourceName="Combustible">
  <extLst>
    <x:ext xmlns:x15="http://schemas.microsoft.com/office/spreadsheetml/2010/11/main" uri="{2F2917AC-EB37-4324-AD4E-5DD8C200BD13}">
      <x15:tableSlicerCache tableId="8" column="1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6" xr10:uid="{58C0BB9C-487D-4947-96F5-0DA6F02FA0BD}" sourceName="Combustible">
  <extLst>
    <x:ext xmlns:x15="http://schemas.microsoft.com/office/spreadsheetml/2010/11/main" uri="{2F2917AC-EB37-4324-AD4E-5DD8C200BD13}">
      <x15:tableSlicerCache tableId="9" column="1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7" xr10:uid="{070452B3-9C29-4C69-984C-9483A80879BD}" sourceName="Combustible">
  <extLst>
    <x:ext xmlns:x15="http://schemas.microsoft.com/office/spreadsheetml/2010/11/main" uri="{2F2917AC-EB37-4324-AD4E-5DD8C200BD13}">
      <x15:tableSlicerCache tableId="10" column="1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ombustible8" xr10:uid="{B9AC75C1-609C-4A3A-98C9-75AA5F281D86}" sourceName="Combustible">
  <extLst>
    <x:ext xmlns:x15="http://schemas.microsoft.com/office/spreadsheetml/2010/11/main" uri="{2F2917AC-EB37-4324-AD4E-5DD8C200BD13}">
      <x15:tableSlicerCache tableId="1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" xr10:uid="{00000000-0014-0000-FFFF-FFFF01000000}" cache="SegmentaciónDeDatos_Combustible" caption="Combustible" rowHeight="241300"/>
</slicers>
</file>

<file path=xl/slicers/slicer10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2" xr10:uid="{A8EBFEA0-507F-496F-B6E8-ED8A602196E4}" cache="SegmentaciónDeDatos_Combustible12" caption="Combustible" rowHeight="241300"/>
</slicers>
</file>

<file path=xl/slicers/slicer1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1" xr10:uid="{F30508AE-A7D3-493A-9F16-D660B7F2A742}" cache="SegmentaciónDeDatos_Combustible11" caption="Combustible" startItem="5" rowHeight="241300"/>
</slicers>
</file>

<file path=xl/slicers/slicer1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0" xr10:uid="{BF7876A4-0C72-411C-88FD-C3C4BFD8FFBE}" cache="SegmentaciónDeDatos_Combustible10" caption="Combustible" rowHeight="241300"/>
</slicers>
</file>

<file path=xl/slicers/slicer1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1" xr10:uid="{00000000-0014-0000-FFFF-FFFF03000000}" cache="SegmentaciónDeDatos_Combustible1" caption="Combustible" startItem="6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2" xr10:uid="{00000000-0014-0000-FFFF-FFFF02000000}" cache="SegmentaciónDeDatos_Combustible2" caption="Combustible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4" xr10:uid="{0788D7BE-4795-4901-A520-0E35BE7892A8}" cache="SegmentaciónDeDatos_Combustible4" caption="Combustible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3" xr10:uid="{F9A68C3E-711B-497A-8AEF-86B90677E064}" cache="SegmentaciónDeDatos_Combustible3" caption="Combustible" startItem="5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5" xr10:uid="{E73A824B-B0CE-4080-9E27-0DFA75BF1BC5}" cache="SegmentaciónDeDatos_Combustible5" caption="Combustible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6" xr10:uid="{05D7A37E-ADBB-4809-8DF2-8F2F9BDF1182}" cache="SegmentaciónDeDatos_Combustible6" caption="Combustible" startItem="5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7" xr10:uid="{FD0AF511-B17C-4287-875E-1F3BEE86740F}" cache="SegmentaciónDeDatos_Combustible7" caption="Combustible" startItem="6" rowHeight="241300"/>
</slicers>
</file>

<file path=xl/slicers/slicer8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8" xr10:uid="{9833CE62-05DD-48A1-9154-D1C53F8C5959}" cache="SegmentaciónDeDatos_Combustible8" caption="Combustible" rowHeight="241300"/>
</slicers>
</file>

<file path=xl/slicers/slicer9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ombustible 9" xr10:uid="{3209FA83-D2DC-4900-A4E1-AC6E2162812F}" cache="SegmentaciónDeDatos_Combustible9" caption="Combustible" columnCount="2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1:J18" totalsRowShown="0" headerRowDxfId="292" dataDxfId="290" headerRowBorderDxfId="291" tableBorderDxfId="289" totalsRowBorderDxfId="288">
  <autoFilter ref="A1:J18" xr:uid="{00000000-0009-0000-0100-000004000000}"/>
  <tableColumns count="10">
    <tableColumn id="1" xr3:uid="{00000000-0010-0000-0000-000001000000}" name="Combustible" dataDxfId="287"/>
    <tableColumn id="2" xr3:uid="{00000000-0010-0000-0000-000002000000}" name="Aprovisionamientos (MWh)" dataDxfId="286"/>
    <tableColumn id="3" xr3:uid="{00000000-0010-0000-0000-000003000000}" name="Existencias iniciales (MWh)" dataDxfId="285"/>
    <tableColumn id="4" xr3:uid="{00000000-0010-0000-0000-000004000000}" name="Existencias finales (MWh)" dataDxfId="284"/>
    <tableColumn id="5" xr3:uid="{00000000-0010-0000-0000-000005000000}" name="Regularización de existencias iniciales" dataDxfId="283"/>
    <tableColumn id="6" xr3:uid="{00000000-0010-0000-0000-000006000000}" name="Consumo (MWh)" dataDxfId="282"/>
    <tableColumn id="7" xr3:uid="{00000000-0010-0000-0000-000007000000}" name="Consumo (TJ)" dataDxfId="281"/>
    <tableColumn id="8" xr3:uid="{00000000-0010-0000-0000-000008000000}" name="Consumo (en unidades físicas)" dataDxfId="280"/>
    <tableColumn id="9" xr3:uid="{00000000-0010-0000-0000-000009000000}" name="Electricidad producida (MWh)" dataDxfId="279"/>
    <tableColumn id="10" xr3:uid="{00000000-0010-0000-0000-00000A000000}" name="Electricidad neta (MWh)" dataDxfId="27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2F803BD-8C6A-44D8-8FA3-37977F5801A0}" name="Tabla14" displayName="Tabla14" ref="A1:J18" totalsRowShown="0" headerRowDxfId="158" dataDxfId="156" headerRowBorderDxfId="157" tableBorderDxfId="155" totalsRowBorderDxfId="154">
  <autoFilter ref="A1:J18" xr:uid="{B2F803BD-8C6A-44D8-8FA3-37977F5801A0}"/>
  <tableColumns count="10">
    <tableColumn id="1" xr3:uid="{C0687140-56FB-488B-A300-4B9F4A29102E}" name="Combustible" dataDxfId="153"/>
    <tableColumn id="2" xr3:uid="{0E0CCF7A-121B-4145-80B1-2B5A0A4CA200}" name="Aprovisionamientos (MWh)" dataDxfId="152"/>
    <tableColumn id="3" xr3:uid="{678D4118-58A9-48D0-AEFB-DD9C8404F2A8}" name="Existencias iniciales (MWh)" dataDxfId="151"/>
    <tableColumn id="4" xr3:uid="{1474441A-4566-4EF7-A5BF-6791843229FA}" name="Existencias finales (MWh)" dataDxfId="150"/>
    <tableColumn id="5" xr3:uid="{F07EB781-2175-40CB-B509-2FAF5B61A3CA}" name="Regularización de existencias iniciales" dataDxfId="149"/>
    <tableColumn id="6" xr3:uid="{AB5DB155-0545-4DD9-9C50-B9326232091A}" name="Consumo (MWh)" dataDxfId="148"/>
    <tableColumn id="7" xr3:uid="{86C3AD19-01E9-4878-AF34-1B0282555E57}" name="Consumo (TJ)" dataDxfId="147"/>
    <tableColumn id="8" xr3:uid="{B4D46107-579B-4397-AE24-51EFFF31CAB9}" name="Consumo (en unidades físicas)" dataDxfId="146"/>
    <tableColumn id="9" xr3:uid="{BEDDF2F8-D797-4A97-8BEE-AF2F6076B093}" name="Electricidad producida (MWh)" dataDxfId="145"/>
    <tableColumn id="10" xr3:uid="{A02233C3-6739-4994-BF84-C58D3B67019F}" name="Electricidad neta (MWh)" dataDxfId="14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A0E3852-E6B5-4D40-A4F8-A9E0C87C7C09}" name="Tabla13" displayName="Tabla13" ref="A1:J18" totalsRowShown="0" headerRowDxfId="143" dataDxfId="141" headerRowBorderDxfId="142" tableBorderDxfId="140" totalsRowBorderDxfId="139">
  <autoFilter ref="A1:J18" xr:uid="{5A0E3852-E6B5-4D40-A4F8-A9E0C87C7C09}"/>
  <tableColumns count="10">
    <tableColumn id="1" xr3:uid="{7F880473-1CCB-4820-9286-9256D7F381F6}" name="Combustible" dataDxfId="138"/>
    <tableColumn id="2" xr3:uid="{DD6536D6-4133-4BAB-BAD2-8EC50F83F5B3}" name="Aprovisionamientos (MWh)" dataDxfId="137"/>
    <tableColumn id="3" xr3:uid="{0A33BF46-730E-47BA-B96D-DF4B6B122DB8}" name="Existencias iniciales (MWh)" dataDxfId="136"/>
    <tableColumn id="4" xr3:uid="{618A04C8-9011-4467-B4B4-A1FBD959BC98}" name="Existencias finales (MWh)" dataDxfId="135"/>
    <tableColumn id="5" xr3:uid="{CDD32727-E9DD-42B0-8AFD-729ABFDEDED6}" name="Regularización de existencias iniciales" dataDxfId="134"/>
    <tableColumn id="6" xr3:uid="{84DE79E7-0735-4A5E-8CD2-5D2BCAF19128}" name="Consumo (MWh)" dataDxfId="133"/>
    <tableColumn id="7" xr3:uid="{DDC86FF1-351E-4917-BBAA-73BAECE48592}" name="Consumo (TJ)" dataDxfId="132"/>
    <tableColumn id="8" xr3:uid="{8B3689AF-E24D-435F-8DEE-D1B0B220305F}" name="Consumo (en unidades físicas)" dataDxfId="131"/>
    <tableColumn id="9" xr3:uid="{2AC943F1-980A-4CCB-BF79-CFB1861F470F}" name="Electricidad producida (MWh)" dataDxfId="130"/>
    <tableColumn id="10" xr3:uid="{6165A5A9-4817-45E3-9E1F-DB3F5B7B98E4}" name="Electricidad neta (MWh)" dataDxfId="129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A1:J18" totalsRowShown="0" headerRowDxfId="128" dataDxfId="127" tableBorderDxfId="126">
  <autoFilter ref="A1:J18" xr:uid="{00000000-0009-0000-0100-000002000000}"/>
  <tableColumns count="10">
    <tableColumn id="1" xr3:uid="{00000000-0010-0000-0200-000001000000}" name="Combustible" dataDxfId="125"/>
    <tableColumn id="2" xr3:uid="{00000000-0010-0000-0200-000002000000}" name="Aprovisionamientos (MWh)" dataDxfId="124"/>
    <tableColumn id="3" xr3:uid="{00000000-0010-0000-0200-000003000000}" name="Exitencias iniciales (MWh)" dataDxfId="123"/>
    <tableColumn id="4" xr3:uid="{00000000-0010-0000-0200-000004000000}" name="Exitencias finales (MWh)" dataDxfId="122"/>
    <tableColumn id="5" xr3:uid="{00000000-0010-0000-0200-000005000000}" name="Regularización de existencias iniciales" dataDxfId="121"/>
    <tableColumn id="6" xr3:uid="{00000000-0010-0000-0200-000006000000}" name="Consumo (MWh)" dataDxfId="120"/>
    <tableColumn id="7" xr3:uid="{00000000-0010-0000-0200-000007000000}" name="Consumo (TJ)" dataDxfId="119"/>
    <tableColumn id="8" xr3:uid="{00000000-0010-0000-0200-000008000000}" name="Consumo (en unidades físicas)" dataDxfId="118"/>
    <tableColumn id="9" xr3:uid="{00000000-0010-0000-0200-000009000000}" name="Electricidad producida (MWh)" dataDxfId="117"/>
    <tableColumn id="10" xr3:uid="{00000000-0010-0000-0200-00000A000000}" name="Electricidad neta (MWh)" dataDxfId="11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a3" displayName="Tabla3" ref="A1:J18" totalsRowShown="0" headerRowDxfId="115" dataDxfId="113" headerRowBorderDxfId="114" tableBorderDxfId="112" totalsRowBorderDxfId="111">
  <autoFilter ref="A1:J18" xr:uid="{00000000-0009-0000-0100-000003000000}"/>
  <tableColumns count="10">
    <tableColumn id="1" xr3:uid="{00000000-0010-0000-0300-000001000000}" name="Combustible" dataDxfId="110"/>
    <tableColumn id="2" xr3:uid="{00000000-0010-0000-0300-000002000000}" name="Aprovisionamientos (MWh)" dataDxfId="109">
      <calculatedColumnFormula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calculatedColumnFormula>
    </tableColumn>
    <tableColumn id="3" xr3:uid="{00000000-0010-0000-0300-000003000000}" name="Exitencias iniciales (MWh)" dataDxfId="108">
      <calculatedColumnFormula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calculatedColumnFormula>
    </tableColumn>
    <tableColumn id="4" xr3:uid="{00000000-0010-0000-0300-000004000000}" name="Exitencias finales (MWh)" dataDxfId="107">
      <calculatedColumnFormula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calculatedColumnFormula>
    </tableColumn>
    <tableColumn id="5" xr3:uid="{00000000-0010-0000-0300-000005000000}" name="Regularización de existencias iniciales" dataDxfId="106">
      <calculatedColumnFormula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calculatedColumnFormula>
    </tableColumn>
    <tableColumn id="6" xr3:uid="{00000000-0010-0000-0300-000006000000}" name="Consumo (MWh)" dataDxfId="105">
      <calculatedColumnFormula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calculatedColumnFormula>
    </tableColumn>
    <tableColumn id="7" xr3:uid="{00000000-0010-0000-0300-000007000000}" name="Consumo (TJ)" dataDxfId="104">
      <calculatedColumnFormula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calculatedColumnFormula>
    </tableColumn>
    <tableColumn id="8" xr3:uid="{00000000-0010-0000-0300-000008000000}" name="Consumo (en unidades físicas)" dataDxfId="103">
      <calculatedColumnFormula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calculatedColumnFormula>
    </tableColumn>
    <tableColumn id="9" xr3:uid="{00000000-0010-0000-0300-000009000000}" name="Electricidad producida (MWh)" dataDxfId="102">
      <calculatedColumnFormula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calculatedColumnFormula>
    </tableColumn>
    <tableColumn id="10" xr3:uid="{00000000-0010-0000-0300-00000A000000}" name="Electricidad neta (MWh)" dataDxfId="101">
      <calculatedColumnFormula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Tabla1" displayName="Tabla1" ref="A1:K205" totalsRowShown="0" headerRowDxfId="15" dataDxfId="13" headerRowBorderDxfId="14" tableBorderDxfId="12" totalsRowBorderDxfId="11">
  <autoFilter ref="A1:K205" xr:uid="{00000000-0009-0000-0100-000001000000}"/>
  <tableColumns count="11">
    <tableColumn id="1" xr3:uid="{00000000-0010-0000-0400-000001000000}" name="Mes" dataDxfId="10"/>
    <tableColumn id="2" xr3:uid="{00000000-0010-0000-0400-000002000000}" name="Combustible" dataDxfId="9"/>
    <tableColumn id="3" xr3:uid="{00000000-0010-0000-0400-000003000000}" name="Aprovisionamientos (MWh)" dataDxfId="8"/>
    <tableColumn id="4" xr3:uid="{00000000-0010-0000-0400-000004000000}" name="Existencias iniciales (MWh)" dataDxfId="7"/>
    <tableColumn id="5" xr3:uid="{00000000-0010-0000-0400-000005000000}" name="Existencias finales (MWh)" dataDxfId="6"/>
    <tableColumn id="6" xr3:uid="{00000000-0010-0000-0400-000006000000}" name="Regularización de existencias iniciales" dataDxfId="5"/>
    <tableColumn id="7" xr3:uid="{00000000-0010-0000-0400-000007000000}" name="Consumo (MWh)" dataDxfId="4"/>
    <tableColumn id="8" xr3:uid="{00000000-0010-0000-0400-000008000000}" name="Consumo (TJ)" dataDxfId="3"/>
    <tableColumn id="9" xr3:uid="{00000000-0010-0000-0400-000009000000}" name="Consumo (en unidades físicas)" dataDxfId="2"/>
    <tableColumn id="10" xr3:uid="{00000000-0010-0000-0400-00000A000000}" name="Electricidad producida (MWh)" dataDxfId="1"/>
    <tableColumn id="11" xr3:uid="{00000000-0010-0000-0400-00000B000000}" name="Electricidad neta (MWh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5" displayName="Tabla5" ref="A1:J18" totalsRowShown="0" headerRowDxfId="277" dataDxfId="275" headerRowBorderDxfId="276" tableBorderDxfId="274" totalsRowBorderDxfId="273">
  <autoFilter ref="A1:J18" xr:uid="{00000000-0009-0000-0100-000005000000}"/>
  <tableColumns count="10">
    <tableColumn id="1" xr3:uid="{00000000-0010-0000-0100-000001000000}" name="Combustible" dataDxfId="272"/>
    <tableColumn id="2" xr3:uid="{00000000-0010-0000-0100-000002000000}" name="Aprovisionamientos (MWh)" dataDxfId="271"/>
    <tableColumn id="3" xr3:uid="{00000000-0010-0000-0100-000003000000}" name="Existencias iniciales (MWh)" dataDxfId="270"/>
    <tableColumn id="4" xr3:uid="{00000000-0010-0000-0100-000004000000}" name="Existencias finales (MWh)" dataDxfId="269"/>
    <tableColumn id="5" xr3:uid="{00000000-0010-0000-0100-000005000000}" name="Regularización de existencias iniciales" dataDxfId="268"/>
    <tableColumn id="6" xr3:uid="{00000000-0010-0000-0100-000006000000}" name="Consumo (MWh)" dataDxfId="267"/>
    <tableColumn id="7" xr3:uid="{00000000-0010-0000-0100-000007000000}" name="Consumo (TJ)" dataDxfId="266"/>
    <tableColumn id="8" xr3:uid="{00000000-0010-0000-0100-000008000000}" name="Consumo (en unidades físicas)" dataDxfId="265"/>
    <tableColumn id="9" xr3:uid="{00000000-0010-0000-0100-000009000000}" name="Electricidad producida (MWh)" dataDxfId="264"/>
    <tableColumn id="10" xr3:uid="{00000000-0010-0000-0100-00000A000000}" name="Electricidad neta (MWh)" dataDxfId="26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05F8760-7712-4C80-A251-D0552F373370}" name="Tabla7" displayName="Tabla7" ref="A1:J18" totalsRowShown="0" headerRowDxfId="262" dataDxfId="260" headerRowBorderDxfId="261" tableBorderDxfId="259" totalsRowBorderDxfId="258">
  <autoFilter ref="A1:J18" xr:uid="{705F8760-7712-4C80-A251-D0552F373370}"/>
  <tableColumns count="10">
    <tableColumn id="1" xr3:uid="{5B9C901E-A07B-49CA-85EC-23F253BC7FD3}" name="Combustible" dataDxfId="257"/>
    <tableColumn id="2" xr3:uid="{5B14F6D1-C754-41AC-BAC2-23362EFAB881}" name="Aprovisionamientos (MWh)" dataDxfId="256"/>
    <tableColumn id="3" xr3:uid="{3966BDBD-249A-48E5-A81E-F104CBED630D}" name="Existencias iniciales (MWh)" dataDxfId="255"/>
    <tableColumn id="4" xr3:uid="{5B53B812-5202-4BF7-988B-243519F730F1}" name="Existencias finales (MWh)" dataDxfId="254"/>
    <tableColumn id="5" xr3:uid="{9BD77010-5298-44F4-BC85-432EE9C356DF}" name="Regularización de existencias iniciales" dataDxfId="253"/>
    <tableColumn id="6" xr3:uid="{C5368230-2067-4BDA-AD26-C26080A92B88}" name="Consumo (MWh)" dataDxfId="252"/>
    <tableColumn id="7" xr3:uid="{EE280663-E2D6-40C1-B830-103B2CD76E22}" name="Consumo (TJ)" dataDxfId="251"/>
    <tableColumn id="8" xr3:uid="{B73471E2-8228-4A08-A5F9-884FCFB9F451}" name="Consumo (en unidades físicas)" dataDxfId="250"/>
    <tableColumn id="9" xr3:uid="{11A9B1BE-D503-4A8F-AEEA-50234A8E254E}" name="Electricidad producida (MWh)" dataDxfId="249"/>
    <tableColumn id="10" xr3:uid="{08208373-4B44-4755-B210-1AF0E345FCE1}" name="Electricidad neta (MWh)" dataDxfId="24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667B2A4-E862-4A2A-BF5E-E5C638404CE1}" name="Tabla6" displayName="Tabla6" ref="A1:J18" totalsRowShown="0" headerRowDxfId="247" dataDxfId="245" headerRowBorderDxfId="246" tableBorderDxfId="244" totalsRowBorderDxfId="243">
  <autoFilter ref="A1:J18" xr:uid="{2667B2A4-E862-4A2A-BF5E-E5C638404CE1}"/>
  <tableColumns count="10">
    <tableColumn id="1" xr3:uid="{47E0EF97-385F-4F2D-8457-A3AA57BEB057}" name="Combustible" dataDxfId="242"/>
    <tableColumn id="2" xr3:uid="{AA16BD6A-4161-47E1-AC8F-189CA7D4D2D7}" name="Aprovisionamientos (MWh)" dataDxfId="241"/>
    <tableColumn id="3" xr3:uid="{4D807CBC-8225-48B1-876D-5960E4785139}" name="Existencias iniciales (MWh)" dataDxfId="240"/>
    <tableColumn id="4" xr3:uid="{4632313C-7CC0-4EDB-9749-6D921E2CC5E9}" name="Existencias finales (MWh)" dataDxfId="239"/>
    <tableColumn id="5" xr3:uid="{BB2F19E1-0287-4887-8F01-209C0E4EA88E}" name="Regularización de existencias iniciales" dataDxfId="238"/>
    <tableColumn id="6" xr3:uid="{F0B8625C-0F17-41C1-97F2-C11959D879EF}" name="Consumo (MWh)" dataDxfId="237"/>
    <tableColumn id="7" xr3:uid="{F3D264E0-EC77-4C13-8D5E-8F8AEF344207}" name="Consumo (TJ)" dataDxfId="236"/>
    <tableColumn id="8" xr3:uid="{3151F5D3-534E-4F04-ADFC-EA7C3F1C3FF4}" name="Consumo (en unidades físicas)" dataDxfId="235"/>
    <tableColumn id="9" xr3:uid="{67DF0435-5531-4E9F-BFBF-07EA0E8C2338}" name="Electricidad producida (MWh)" dataDxfId="234"/>
    <tableColumn id="10" xr3:uid="{9B66241A-8167-4C38-9A7D-F53AFF4A0961}" name="Electricidad neta (MWh)" dataDxfId="2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EBECD42-27C5-43FD-83BD-7E510DF9CA7B}" name="Tabla8" displayName="Tabla8" ref="A1:J18" totalsRowShown="0" headerRowDxfId="232" dataDxfId="230" headerRowBorderDxfId="231" tableBorderDxfId="229" totalsRowBorderDxfId="228">
  <autoFilter ref="A1:J18" xr:uid="{AEBECD42-27C5-43FD-83BD-7E510DF9CA7B}"/>
  <tableColumns count="10">
    <tableColumn id="1" xr3:uid="{60CAA6E9-9C58-4362-B705-00B22383EA93}" name="Combustible" dataDxfId="227"/>
    <tableColumn id="2" xr3:uid="{767A2EFE-26EC-4B93-883C-C58258686C94}" name="Aprovisionamientos (MWh)" dataDxfId="226"/>
    <tableColumn id="3" xr3:uid="{344B014C-8BE3-4D88-9B23-958672482C7D}" name="Existencias iniciales (MWh)" dataDxfId="225"/>
    <tableColumn id="4" xr3:uid="{E0026D31-7340-4299-9A68-EF25D74B68B6}" name="Existencias finales (MWh)" dataDxfId="224"/>
    <tableColumn id="5" xr3:uid="{6FD02459-4F68-4DB5-92F7-EE30260A5EAC}" name="Regularización de existencias iniciales" dataDxfId="223"/>
    <tableColumn id="6" xr3:uid="{0D689282-D874-43A4-A1C1-8E723454D84B}" name="Consumo (MWh)" dataDxfId="222"/>
    <tableColumn id="7" xr3:uid="{D554C917-4E33-485D-B950-1FA176F683FC}" name="Consumo (TJ)" dataDxfId="221"/>
    <tableColumn id="8" xr3:uid="{6FEFD14E-3393-48F3-90B6-5D9800453EF8}" name="Consumo (en unidades físicas)" dataDxfId="220"/>
    <tableColumn id="9" xr3:uid="{1429919B-673F-4DF4-BFC9-ACC3477FD425}" name="Electricidad producida (MWh)" dataDxfId="219"/>
    <tableColumn id="10" xr3:uid="{3373F8E1-7B4F-4DA2-A300-6DDE7FCADA74}" name="Electricidad neta (MWh)" dataDxfId="21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85D460A-544B-438C-9BEB-EB18A2FC9DAF}" name="Tabla9" displayName="Tabla9" ref="A1:J18" totalsRowShown="0" headerRowDxfId="217" dataDxfId="215" headerRowBorderDxfId="216" tableBorderDxfId="214" totalsRowBorderDxfId="213">
  <autoFilter ref="A1:J18" xr:uid="{785D460A-544B-438C-9BEB-EB18A2FC9DAF}"/>
  <tableColumns count="10">
    <tableColumn id="1" xr3:uid="{63696CFE-9306-4824-8A94-664BD7CFAB81}" name="Combustible" dataDxfId="212"/>
    <tableColumn id="2" xr3:uid="{45BC4AF4-6FA6-445A-8060-F064DAC582CB}" name="Aprovisionamientos (MWh)" dataDxfId="211"/>
    <tableColumn id="3" xr3:uid="{E5268309-D4BA-4807-8353-CC3425B4143E}" name="Existencias iniciales (MWh)" dataDxfId="210"/>
    <tableColumn id="4" xr3:uid="{5D119FCA-D616-49D4-B4A5-957636A2D402}" name="Existencias finales (MWh)" dataDxfId="209"/>
    <tableColumn id="5" xr3:uid="{5FE7EABF-94FC-4A63-94CD-1D837706172E}" name="Regularización de existencias iniciales" dataDxfId="208"/>
    <tableColumn id="6" xr3:uid="{097FA031-C193-415A-9F54-DB9CCC3F6CBB}" name="Consumo (MWh)" dataDxfId="207"/>
    <tableColumn id="7" xr3:uid="{3365BFCE-CF84-4D4F-AD46-8BB8D536A957}" name="Consumo (TJ)" dataDxfId="206"/>
    <tableColumn id="8" xr3:uid="{8BC53E9C-739C-4AB3-9796-31C4DF5038D9}" name="Consumo (en unidades físicas)" dataDxfId="205"/>
    <tableColumn id="9" xr3:uid="{0BDA2D69-02DA-4695-B67A-4D50F3FFC9FF}" name="Electricidad producida (MWh)" dataDxfId="204"/>
    <tableColumn id="10" xr3:uid="{981E7060-EE5B-40D2-92BD-8F8C5F403785}" name="Electricidad neta (MWh)" dataDxfId="20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E425E12-B49B-4C35-BE10-50C69C2A06DA}" name="Tabla10" displayName="Tabla10" ref="A1:J18" totalsRowShown="0" headerRowDxfId="202" dataDxfId="200" headerRowBorderDxfId="201" tableBorderDxfId="199" totalsRowBorderDxfId="198">
  <autoFilter ref="A1:J18" xr:uid="{AE425E12-B49B-4C35-BE10-50C69C2A06DA}"/>
  <tableColumns count="10">
    <tableColumn id="1" xr3:uid="{EBBBB6CC-7E15-417F-AEA2-908B4608FA74}" name="Combustible" dataDxfId="197"/>
    <tableColumn id="2" xr3:uid="{E83D7CBB-1F8F-44DC-8A87-0F365B8DF497}" name="Aprovisionamientos (MWh)" dataDxfId="196"/>
    <tableColumn id="3" xr3:uid="{AFA79F9C-7E22-497B-A17D-E1AC0245DDB1}" name="Existencias iniciales (MWh)" dataDxfId="195"/>
    <tableColumn id="4" xr3:uid="{E5B4B661-EE89-4350-9C4C-0B217CBD242C}" name="Existencias finales (MWh)" dataDxfId="194"/>
    <tableColumn id="5" xr3:uid="{B2BC5D27-6A03-4E79-B606-C5ED28680AB1}" name="Regularización de existencias iniciales" dataDxfId="193"/>
    <tableColumn id="6" xr3:uid="{CF2B7CDF-2EE1-4FC9-A189-C4E8B2DACCEE}" name="Consumo (MWh)" dataDxfId="192"/>
    <tableColumn id="7" xr3:uid="{0769640C-28AF-4C62-BD1B-4B2A357F14FB}" name="Consumo (TJ)" dataDxfId="191"/>
    <tableColumn id="8" xr3:uid="{24B50A15-32A1-41C6-841C-A8A45E237B67}" name="Consumo (en unidades físicas)" dataDxfId="190"/>
    <tableColumn id="9" xr3:uid="{37ED970C-330D-4832-8020-D0AD8955F734}" name="Electricidad producida (MWh)" dataDxfId="189"/>
    <tableColumn id="10" xr3:uid="{9F4F5A31-D44A-47C0-9B77-CFCE0EBF25CD}" name="Electricidad neta (MWh)" dataDxfId="18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1937793-0CD2-4B0C-B378-6DA1BA49F96B}" name="Tabla11" displayName="Tabla11" ref="A1:J18" totalsRowShown="0" headerRowDxfId="187" dataDxfId="185" headerRowBorderDxfId="186" tableBorderDxfId="184" totalsRowBorderDxfId="183">
  <autoFilter ref="A1:J18" xr:uid="{41937793-0CD2-4B0C-B378-6DA1BA49F96B}"/>
  <tableColumns count="10">
    <tableColumn id="1" xr3:uid="{D4A8F420-9475-4FE9-8307-AF912B403CF8}" name="Combustible" dataDxfId="182"/>
    <tableColumn id="2" xr3:uid="{9D07FF34-D4D2-4929-8295-F08E6FAA45D2}" name="Aprovisionamientos (MWh)" dataDxfId="181"/>
    <tableColumn id="3" xr3:uid="{D30509C8-AAE9-4C5F-9213-F0145CC5BC0E}" name="Existencias iniciales (MWh)" dataDxfId="180"/>
    <tableColumn id="4" xr3:uid="{7DB0808C-92BB-40FB-8598-C4601251363A}" name="Existencias finales (MWh)" dataDxfId="179"/>
    <tableColumn id="5" xr3:uid="{B0CE5BD0-431A-4F81-83FB-4E4A5219971A}" name="Regularización de existencias iniciales" dataDxfId="178"/>
    <tableColumn id="6" xr3:uid="{63E5F2F4-9D99-4456-90FD-A4EEBBB6E639}" name="Consumo (MWh)" dataDxfId="177"/>
    <tableColumn id="7" xr3:uid="{E64A5A8E-8246-4F71-92FF-C6A4B341B015}" name="Consumo (TJ)" dataDxfId="176"/>
    <tableColumn id="8" xr3:uid="{51564565-7BB3-48A1-9C96-EA1D4D23D72A}" name="Consumo (en unidades físicas)" dataDxfId="175"/>
    <tableColumn id="9" xr3:uid="{CC542738-752D-469A-856F-5C66C9D39664}" name="Electricidad producida (MWh)" dataDxfId="174"/>
    <tableColumn id="10" xr3:uid="{9A5AE533-C978-4B98-A9F9-AA7DFC5AE774}" name="Electricidad neta (MWh)" dataDxfId="17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02F282E-C8B4-4EF3-8CE6-208A42DA090B}" name="Tabla12" displayName="Tabla12" ref="A1:J18" totalsRowShown="0" headerRowDxfId="172" dataDxfId="170" headerRowBorderDxfId="171" tableBorderDxfId="169">
  <autoFilter ref="A1:J18" xr:uid="{202F282E-C8B4-4EF3-8CE6-208A42DA090B}"/>
  <tableColumns count="10">
    <tableColumn id="1" xr3:uid="{0C48EC70-43A6-4DA9-9BC0-8B3CBE54F6EA}" name="Combustible" dataDxfId="168"/>
    <tableColumn id="2" xr3:uid="{A78F7546-2604-476F-812C-389AC0377D7D}" name="Aprovisionamientos (MWh)" dataDxfId="167"/>
    <tableColumn id="3" xr3:uid="{6717F10C-FA3D-47CD-9DEA-237F6CEBD88C}" name="Existencias iniciales (MWh)" dataDxfId="166"/>
    <tableColumn id="4" xr3:uid="{A64C8702-1A39-416E-85EB-C7625D07275E}" name="Existencias finales (MWh)" dataDxfId="165"/>
    <tableColumn id="5" xr3:uid="{94D95491-32A2-49DE-BC28-FD19EE0E0F5E}" name="Regularización de existencias iniciales" dataDxfId="164"/>
    <tableColumn id="6" xr3:uid="{75FD7E85-10DE-4B02-9D73-BFE7FB9EE609}" name="Consumo (MWh)" dataDxfId="163"/>
    <tableColumn id="7" xr3:uid="{7085AD3D-7949-4C4E-B59F-A6DBD0AA409E}" name="Consumo (TJ)" dataDxfId="162"/>
    <tableColumn id="8" xr3:uid="{7BED4BB5-F354-4BB2-861A-D043E3221162}" name="Consumo (en unidades físicas)" dataDxfId="161"/>
    <tableColumn id="9" xr3:uid="{94FB9FD1-FD59-4D7A-A4CC-37576134B13A}" name="Electricidad producida (MWh)" dataDxfId="160"/>
    <tableColumn id="10" xr3:uid="{C8A280FE-7C9A-41E5-B0CF-A265C1DA24E5}" name="Electricidad neta (MWh)" dataDxfId="15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microsoft.com/office/2007/relationships/slicer" Target="../slicers/slicer9.xml"/><Relationship Id="rId2" Type="http://schemas.openxmlformats.org/officeDocument/2006/relationships/table" Target="../tables/table9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microsoft.com/office/2007/relationships/slicer" Target="../slicers/slicer10.xml"/><Relationship Id="rId2" Type="http://schemas.openxmlformats.org/officeDocument/2006/relationships/table" Target="../tables/table10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microsoft.com/office/2007/relationships/slicer" Target="../slicers/slicer11.xml"/><Relationship Id="rId2" Type="http://schemas.openxmlformats.org/officeDocument/2006/relationships/table" Target="../tables/table11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2.xml"/></Relationships>
</file>

<file path=xl/worksheets/_rels/sheet14.xml.rels><?xml version="1.0" encoding="UTF-8" standalone="yes"?>
<Relationships xmlns="http://schemas.openxmlformats.org/package/2006/relationships"><Relationship Id="rId3" Type="http://schemas.microsoft.com/office/2007/relationships/slicer" Target="../slicers/slicer13.xml"/><Relationship Id="rId2" Type="http://schemas.openxmlformats.org/officeDocument/2006/relationships/table" Target="../tables/table13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5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07/relationships/slicer" Target="../slicers/slicer3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07/relationships/slicer" Target="../slicers/slicer4.xml"/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07/relationships/slicer" Target="../slicers/slicer5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07/relationships/slicer" Target="../slicers/slicer6.xml"/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07/relationships/slicer" Target="../slicers/slicer7.xml"/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07/relationships/slicer" Target="../slicers/slicer8.xml"/><Relationship Id="rId2" Type="http://schemas.openxmlformats.org/officeDocument/2006/relationships/table" Target="../tables/table8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0"/>
  <sheetViews>
    <sheetView topLeftCell="A7" workbookViewId="0">
      <selection activeCell="H38" sqref="H38"/>
    </sheetView>
  </sheetViews>
  <sheetFormatPr baseColWidth="10" defaultColWidth="11.7109375" defaultRowHeight="15" x14ac:dyDescent="0.25"/>
  <cols>
    <col min="1" max="1" width="2.140625" style="1" customWidth="1"/>
    <col min="2" max="5" width="11.7109375" style="1" customWidth="1"/>
    <col min="6" max="6" width="2.5703125" style="1" customWidth="1"/>
    <col min="7" max="7" width="11.7109375" style="1" customWidth="1"/>
    <col min="8" max="16384" width="11.7109375" style="1"/>
  </cols>
  <sheetData>
    <row r="1" spans="2:9" customFormat="1" x14ac:dyDescent="0.25">
      <c r="B1" s="1"/>
      <c r="C1" s="1"/>
      <c r="D1" s="1"/>
      <c r="E1" s="1"/>
      <c r="F1" s="1"/>
      <c r="G1" s="1"/>
      <c r="H1" s="1"/>
      <c r="I1" s="1"/>
    </row>
    <row r="2" spans="2:9" customFormat="1" x14ac:dyDescent="0.25">
      <c r="B2" s="1"/>
      <c r="C2" s="1"/>
      <c r="D2" s="1"/>
      <c r="E2" s="1"/>
      <c r="F2" s="1"/>
      <c r="G2" s="2" t="s">
        <v>0</v>
      </c>
      <c r="H2" s="2"/>
      <c r="I2" s="2"/>
    </row>
    <row r="3" spans="2:9" customFormat="1" x14ac:dyDescent="0.25">
      <c r="B3" s="1"/>
      <c r="C3" s="1"/>
      <c r="D3" s="1"/>
      <c r="E3" s="1"/>
      <c r="F3" s="1"/>
      <c r="G3" s="1"/>
      <c r="H3" s="1"/>
      <c r="I3" s="1"/>
    </row>
    <row r="4" spans="2:9" customFormat="1" x14ac:dyDescent="0.25">
      <c r="B4" s="1"/>
      <c r="C4" s="1"/>
      <c r="D4" s="1"/>
      <c r="E4" s="1"/>
      <c r="F4" s="1"/>
      <c r="G4" s="40"/>
      <c r="H4" s="40"/>
      <c r="I4" s="40"/>
    </row>
    <row r="5" spans="2:9" customFormat="1" x14ac:dyDescent="0.25">
      <c r="B5" s="1"/>
      <c r="C5" s="1"/>
      <c r="D5" s="1"/>
      <c r="E5" s="1"/>
      <c r="F5" s="1"/>
      <c r="G5" s="40"/>
      <c r="H5" s="40"/>
      <c r="I5" s="40"/>
    </row>
    <row r="6" spans="2:9" customFormat="1" x14ac:dyDescent="0.25">
      <c r="B6" s="1"/>
      <c r="C6" s="1"/>
      <c r="D6" s="1"/>
      <c r="E6" s="1"/>
      <c r="F6" s="1"/>
      <c r="G6" s="1"/>
      <c r="H6" s="1"/>
      <c r="I6" s="1"/>
    </row>
    <row r="7" spans="2:9" customFormat="1" x14ac:dyDescent="0.25">
      <c r="B7" s="1"/>
      <c r="C7" s="1"/>
      <c r="D7" s="1"/>
      <c r="E7" s="1"/>
      <c r="F7" s="1"/>
      <c r="G7" s="41" t="s">
        <v>1</v>
      </c>
      <c r="H7" s="41"/>
      <c r="I7" s="41"/>
    </row>
    <row r="8" spans="2:9" customFormat="1" x14ac:dyDescent="0.25">
      <c r="B8" s="1"/>
      <c r="C8" s="1"/>
      <c r="D8" s="1"/>
      <c r="E8" s="1"/>
      <c r="F8" s="1"/>
      <c r="G8" s="41"/>
      <c r="H8" s="41"/>
      <c r="I8" s="41"/>
    </row>
    <row r="9" spans="2:9" customFormat="1" x14ac:dyDescent="0.25">
      <c r="B9" s="1"/>
      <c r="C9" s="1"/>
      <c r="D9" s="1"/>
      <c r="E9" s="1"/>
      <c r="F9" s="1"/>
      <c r="G9" s="41"/>
      <c r="H9" s="41"/>
      <c r="I9" s="41"/>
    </row>
    <row r="10" spans="2:9" customFormat="1" x14ac:dyDescent="0.25">
      <c r="B10" s="1"/>
      <c r="C10" s="1"/>
      <c r="D10" s="1"/>
      <c r="E10" s="1"/>
      <c r="F10" s="1"/>
      <c r="G10" s="41"/>
      <c r="H10" s="41"/>
      <c r="I10" s="41"/>
    </row>
    <row r="11" spans="2:9" customFormat="1" x14ac:dyDescent="0.25">
      <c r="B11" s="1"/>
      <c r="C11" s="1"/>
      <c r="D11" s="1"/>
      <c r="E11" s="1"/>
      <c r="F11" s="1"/>
      <c r="G11" s="1"/>
      <c r="H11" s="1"/>
      <c r="I11" s="1"/>
    </row>
    <row r="12" spans="2:9" customFormat="1" x14ac:dyDescent="0.25">
      <c r="B12" s="1"/>
      <c r="C12" s="1"/>
      <c r="D12" s="1"/>
      <c r="E12" s="1"/>
      <c r="F12" s="1"/>
      <c r="G12" s="3" t="s">
        <v>2</v>
      </c>
      <c r="H12" s="1"/>
      <c r="I12" s="1"/>
    </row>
    <row r="13" spans="2:9" customFormat="1" x14ac:dyDescent="0.25">
      <c r="B13" s="1"/>
      <c r="C13" s="1"/>
      <c r="D13" s="1"/>
      <c r="E13" s="1"/>
      <c r="F13" s="1"/>
      <c r="G13" s="3" t="s">
        <v>3</v>
      </c>
      <c r="H13" s="1"/>
      <c r="I13" s="1"/>
    </row>
    <row r="14" spans="2:9" customFormat="1" x14ac:dyDescent="0.25">
      <c r="B14" s="1"/>
      <c r="C14" s="1"/>
      <c r="D14" s="1"/>
      <c r="E14" s="1"/>
      <c r="F14" s="1"/>
      <c r="G14" s="3"/>
      <c r="H14" s="1"/>
      <c r="I14" s="1"/>
    </row>
    <row r="15" spans="2:9" customFormat="1" x14ac:dyDescent="0.25">
      <c r="B15" s="1"/>
      <c r="C15" s="1"/>
      <c r="D15" s="1"/>
      <c r="E15" s="1"/>
      <c r="F15" s="1"/>
      <c r="G15" s="1"/>
      <c r="H15" s="1"/>
      <c r="I15" s="1"/>
    </row>
    <row r="16" spans="2:9" customFormat="1" x14ac:dyDescent="0.25">
      <c r="B16" s="42" t="s">
        <v>52</v>
      </c>
      <c r="C16" s="42"/>
      <c r="D16" s="42"/>
      <c r="E16" s="42"/>
      <c r="F16" s="42"/>
      <c r="G16" s="42"/>
      <c r="H16" s="42"/>
      <c r="I16" s="42"/>
    </row>
    <row r="17" spans="2:9" x14ac:dyDescent="0.25">
      <c r="B17" s="42"/>
      <c r="C17" s="42"/>
      <c r="D17" s="42"/>
      <c r="E17" s="42"/>
      <c r="F17" s="42"/>
      <c r="G17" s="42"/>
      <c r="H17" s="42"/>
      <c r="I17" s="42"/>
    </row>
    <row r="18" spans="2:9" x14ac:dyDescent="0.25">
      <c r="B18" s="42"/>
      <c r="C18" s="42"/>
      <c r="D18" s="42"/>
      <c r="E18" s="42"/>
      <c r="F18" s="42"/>
      <c r="G18" s="42"/>
      <c r="H18" s="42"/>
      <c r="I18" s="42"/>
    </row>
    <row r="19" spans="2:9" x14ac:dyDescent="0.25">
      <c r="B19" s="42"/>
      <c r="C19" s="42"/>
      <c r="D19" s="42"/>
      <c r="E19" s="42"/>
      <c r="F19" s="42"/>
      <c r="G19" s="42"/>
      <c r="H19" s="42"/>
      <c r="I19" s="42"/>
    </row>
    <row r="20" spans="2:9" x14ac:dyDescent="0.25">
      <c r="B20" s="42"/>
      <c r="C20" s="42"/>
      <c r="D20" s="42"/>
      <c r="E20" s="42"/>
      <c r="F20" s="42"/>
      <c r="G20" s="42"/>
      <c r="H20" s="42"/>
      <c r="I20" s="42"/>
    </row>
    <row r="21" spans="2:9" customFormat="1" x14ac:dyDescent="0.25">
      <c r="B21" s="1"/>
      <c r="C21" s="1"/>
      <c r="D21" s="1"/>
      <c r="E21" s="1"/>
      <c r="F21" s="1"/>
      <c r="G21" s="1"/>
      <c r="H21" s="1"/>
      <c r="I21" s="1"/>
    </row>
    <row r="22" spans="2:9" customFormat="1" x14ac:dyDescent="0.25">
      <c r="B22" s="1"/>
      <c r="C22" s="1"/>
      <c r="D22" s="1"/>
      <c r="E22" s="1"/>
      <c r="F22" s="1"/>
      <c r="G22" s="1"/>
      <c r="H22" s="1"/>
      <c r="I22" s="1"/>
    </row>
    <row r="23" spans="2:9" customFormat="1" x14ac:dyDescent="0.25">
      <c r="B23" s="1"/>
      <c r="C23" s="1"/>
      <c r="D23" s="1"/>
      <c r="E23" s="1"/>
      <c r="F23" s="1"/>
      <c r="G23" s="1"/>
      <c r="H23" s="1"/>
      <c r="I23" s="1"/>
    </row>
    <row r="24" spans="2:9" customFormat="1" x14ac:dyDescent="0.25">
      <c r="B24" s="1"/>
      <c r="C24" s="1"/>
      <c r="D24" s="1"/>
      <c r="E24" s="1"/>
      <c r="F24" s="1"/>
      <c r="G24" s="1"/>
      <c r="H24" s="1"/>
      <c r="I24" s="1"/>
    </row>
    <row r="25" spans="2:9" customFormat="1" x14ac:dyDescent="0.25">
      <c r="B25" s="1"/>
      <c r="C25" s="1"/>
      <c r="D25" s="1"/>
      <c r="E25" s="1"/>
      <c r="F25" s="1"/>
      <c r="G25" s="1"/>
      <c r="H25" s="1"/>
      <c r="I25" s="1"/>
    </row>
    <row r="26" spans="2:9" customFormat="1" x14ac:dyDescent="0.25">
      <c r="B26" s="1"/>
      <c r="C26" s="1"/>
      <c r="D26" s="1"/>
      <c r="E26" s="1"/>
      <c r="F26" s="1"/>
      <c r="G26" s="1"/>
      <c r="H26" s="1"/>
      <c r="I26" s="1"/>
    </row>
    <row r="27" spans="2:9" customFormat="1" x14ac:dyDescent="0.25">
      <c r="B27" s="1"/>
      <c r="C27" s="1"/>
      <c r="D27" s="1"/>
      <c r="E27" s="1"/>
      <c r="F27" s="1"/>
      <c r="G27" s="1"/>
      <c r="H27" s="1"/>
      <c r="I27" s="1"/>
    </row>
    <row r="28" spans="2:9" customFormat="1" ht="15.75" x14ac:dyDescent="0.25">
      <c r="B28" s="4" t="s">
        <v>53</v>
      </c>
      <c r="C28" s="5"/>
      <c r="D28" s="5"/>
      <c r="E28" s="5"/>
      <c r="F28" s="1"/>
      <c r="G28" s="1"/>
      <c r="H28" s="1"/>
      <c r="I28" s="1"/>
    </row>
    <row r="30" spans="2:9" customFormat="1" x14ac:dyDescent="0.25">
      <c r="B30" s="6" t="s">
        <v>4</v>
      </c>
      <c r="C30" s="1"/>
      <c r="D30" s="1"/>
      <c r="E30" s="1"/>
      <c r="F30" s="1"/>
      <c r="G30" s="1"/>
      <c r="H30" s="1"/>
      <c r="I30" s="1"/>
    </row>
  </sheetData>
  <mergeCells count="3">
    <mergeCell ref="G4:I5"/>
    <mergeCell ref="G7:I10"/>
    <mergeCell ref="B16:I20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8"/>
  <sheetViews>
    <sheetView topLeftCell="D18" zoomScale="70" zoomScaleNormal="70" workbookViewId="0">
      <selection activeCell="C18" sqref="C18"/>
    </sheetView>
  </sheetViews>
  <sheetFormatPr baseColWidth="10" defaultRowHeight="15" x14ac:dyDescent="0.25"/>
  <cols>
    <col min="1" max="1" width="36" bestFit="1" customWidth="1"/>
    <col min="2" max="2" width="39.42578125" bestFit="1" customWidth="1"/>
    <col min="3" max="3" width="39.5703125" bestFit="1" customWidth="1"/>
    <col min="4" max="4" width="37.5703125" bestFit="1" customWidth="1"/>
    <col min="5" max="5" width="52.28515625" bestFit="1" customWidth="1"/>
    <col min="6" max="6" width="26.140625" bestFit="1" customWidth="1"/>
    <col min="7" max="7" width="22.7109375" bestFit="1" customWidth="1"/>
    <col min="8" max="9" width="43" bestFit="1" customWidth="1"/>
    <col min="10" max="10" width="35.7109375" bestFit="1" customWidth="1"/>
    <col min="11" max="11" width="11.42578125" customWidth="1"/>
  </cols>
  <sheetData>
    <row r="1" spans="1:11" s="38" customFormat="1" ht="15.75" thickBot="1" x14ac:dyDescent="0.3">
      <c r="A1" s="35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7" t="s">
        <v>14</v>
      </c>
    </row>
    <row r="2" spans="1:11" ht="15.75" thickBot="1" x14ac:dyDescent="0.3">
      <c r="A2" s="22" t="s">
        <v>15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  <c r="K2">
        <v>0</v>
      </c>
    </row>
    <row r="3" spans="1:11" ht="15.75" thickBot="1" x14ac:dyDescent="0.3">
      <c r="A3" s="22" t="s">
        <v>16</v>
      </c>
      <c r="B3" s="10">
        <v>140949.46</v>
      </c>
      <c r="C3" s="10">
        <v>21</v>
      </c>
      <c r="D3" s="10">
        <v>20.97</v>
      </c>
      <c r="E3" s="10">
        <v>90.2</v>
      </c>
      <c r="F3" s="10">
        <v>141039.69</v>
      </c>
      <c r="G3" s="10">
        <v>507.75</v>
      </c>
      <c r="H3" s="10">
        <v>29931.11</v>
      </c>
      <c r="I3" s="10">
        <v>50574.26</v>
      </c>
      <c r="J3" s="17">
        <v>47803.31</v>
      </c>
      <c r="K3">
        <v>47803.31</v>
      </c>
    </row>
    <row r="4" spans="1:11" ht="15.75" thickBot="1" x14ac:dyDescent="0.3">
      <c r="A4" s="22" t="s">
        <v>17</v>
      </c>
      <c r="B4" s="10">
        <v>235911</v>
      </c>
      <c r="C4" s="10">
        <v>0</v>
      </c>
      <c r="D4" s="10">
        <v>0</v>
      </c>
      <c r="E4" s="10">
        <v>0</v>
      </c>
      <c r="F4" s="10">
        <v>235911</v>
      </c>
      <c r="G4" s="10">
        <v>849.28</v>
      </c>
      <c r="H4" s="10">
        <v>262123.33</v>
      </c>
      <c r="I4" s="10">
        <v>83186.41</v>
      </c>
      <c r="J4" s="17">
        <v>77477.919999999998</v>
      </c>
      <c r="K4">
        <v>77477.919999999998</v>
      </c>
    </row>
    <row r="5" spans="1:11" ht="15.75" thickBot="1" x14ac:dyDescent="0.3">
      <c r="A5" s="22" t="s">
        <v>18</v>
      </c>
      <c r="B5" s="10">
        <v>2333.91</v>
      </c>
      <c r="C5" s="10">
        <v>0</v>
      </c>
      <c r="D5" s="10">
        <v>0</v>
      </c>
      <c r="E5" s="10">
        <v>0</v>
      </c>
      <c r="F5" s="10">
        <v>2333.91</v>
      </c>
      <c r="G5" s="10">
        <v>8.4</v>
      </c>
      <c r="H5" s="10">
        <v>529.23</v>
      </c>
      <c r="I5" s="10">
        <v>812.2</v>
      </c>
      <c r="J5" s="17">
        <v>736.14</v>
      </c>
      <c r="K5">
        <v>736.14</v>
      </c>
    </row>
    <row r="6" spans="1:11" ht="15.75" thickBot="1" x14ac:dyDescent="0.3">
      <c r="A6" s="22" t="s">
        <v>19</v>
      </c>
      <c r="B6" s="10">
        <v>877971.23</v>
      </c>
      <c r="C6" s="10">
        <v>919111.05</v>
      </c>
      <c r="D6" s="10">
        <v>1057655.1299999999</v>
      </c>
      <c r="E6" s="10">
        <v>57.04</v>
      </c>
      <c r="F6" s="10">
        <v>739484.19</v>
      </c>
      <c r="G6" s="10">
        <v>2662.15</v>
      </c>
      <c r="H6" s="10">
        <v>65263.65</v>
      </c>
      <c r="I6" s="10">
        <v>283376.95</v>
      </c>
      <c r="J6" s="17">
        <v>263356.86</v>
      </c>
      <c r="K6">
        <v>263356.86</v>
      </c>
    </row>
    <row r="7" spans="1:11" ht="15.75" thickBot="1" x14ac:dyDescent="0.3">
      <c r="A7" s="22" t="s">
        <v>20</v>
      </c>
      <c r="B7" s="10">
        <v>1055268.5</v>
      </c>
      <c r="C7" s="10">
        <v>633355.94999999995</v>
      </c>
      <c r="D7" s="10">
        <v>625000.23</v>
      </c>
      <c r="E7" s="10">
        <v>-371.5</v>
      </c>
      <c r="F7" s="10">
        <v>1063252.72</v>
      </c>
      <c r="G7" s="10">
        <v>3827.71</v>
      </c>
      <c r="H7" s="10">
        <v>89587.49</v>
      </c>
      <c r="I7" s="10">
        <v>437871.57</v>
      </c>
      <c r="J7" s="17">
        <v>423528.2</v>
      </c>
      <c r="K7">
        <v>423528.2</v>
      </c>
    </row>
    <row r="8" spans="1:11" ht="15.75" thickBot="1" x14ac:dyDescent="0.3">
      <c r="A8" s="22" t="s">
        <v>21</v>
      </c>
      <c r="B8" s="10">
        <v>0</v>
      </c>
      <c r="C8" s="10">
        <v>116.48</v>
      </c>
      <c r="D8" s="10">
        <v>111.06</v>
      </c>
      <c r="E8" s="10">
        <v>-0.01</v>
      </c>
      <c r="F8" s="10">
        <v>5.41</v>
      </c>
      <c r="G8" s="10">
        <v>0.02</v>
      </c>
      <c r="H8" s="10">
        <v>0.42</v>
      </c>
      <c r="I8" s="10">
        <v>2.15</v>
      </c>
      <c r="J8" s="17">
        <v>1.36</v>
      </c>
      <c r="K8">
        <v>1.36</v>
      </c>
    </row>
    <row r="9" spans="1:11" ht="15.75" thickBot="1" x14ac:dyDescent="0.3">
      <c r="A9" s="22" t="s">
        <v>22</v>
      </c>
      <c r="B9" s="10">
        <v>402229.67</v>
      </c>
      <c r="C9" s="10">
        <v>29129.13</v>
      </c>
      <c r="D9" s="10">
        <v>28414.17</v>
      </c>
      <c r="E9" s="10">
        <v>0</v>
      </c>
      <c r="F9" s="10">
        <v>402944.63</v>
      </c>
      <c r="G9" s="10">
        <v>1450.6</v>
      </c>
      <c r="H9" s="10">
        <v>145538.81</v>
      </c>
      <c r="I9" s="10">
        <v>110711.27</v>
      </c>
      <c r="J9" s="17">
        <v>97518.39</v>
      </c>
      <c r="K9">
        <v>97518.39</v>
      </c>
    </row>
    <row r="10" spans="1:11" ht="15.75" thickBot="1" x14ac:dyDescent="0.3">
      <c r="A10" s="22" t="s">
        <v>23</v>
      </c>
      <c r="B10" s="10">
        <v>9426812.1699999999</v>
      </c>
      <c r="C10" s="10">
        <v>48049.77</v>
      </c>
      <c r="D10" s="10">
        <v>35939.879999999997</v>
      </c>
      <c r="E10" s="10">
        <v>0</v>
      </c>
      <c r="F10" s="10">
        <v>9438922.0600000005</v>
      </c>
      <c r="G10" s="10">
        <v>33980.11</v>
      </c>
      <c r="H10" s="10">
        <v>891886.34</v>
      </c>
      <c r="I10" s="10">
        <v>4756726.91</v>
      </c>
      <c r="J10" s="17">
        <v>4636237</v>
      </c>
      <c r="K10">
        <v>4636237</v>
      </c>
    </row>
    <row r="11" spans="1:11" ht="15.75" thickBot="1" x14ac:dyDescent="0.3">
      <c r="A11" s="22" t="s">
        <v>24</v>
      </c>
      <c r="B11" s="10">
        <v>166325</v>
      </c>
      <c r="C11" s="10">
        <v>4398636.9800000004</v>
      </c>
      <c r="D11" s="10">
        <v>3637334.25</v>
      </c>
      <c r="E11" s="10">
        <v>117803.2</v>
      </c>
      <c r="F11" s="10">
        <v>1045430.93</v>
      </c>
      <c r="G11" s="10">
        <v>3763.55</v>
      </c>
      <c r="H11" s="10">
        <v>188065.91</v>
      </c>
      <c r="I11" s="10">
        <v>352872.23</v>
      </c>
      <c r="J11" s="17">
        <v>327717.24</v>
      </c>
      <c r="K11">
        <v>327717.24</v>
      </c>
    </row>
    <row r="12" spans="1:11" ht="15.75" thickBot="1" x14ac:dyDescent="0.3">
      <c r="A12" s="22" t="s">
        <v>25</v>
      </c>
      <c r="B12" s="10">
        <v>40577.699999999997</v>
      </c>
      <c r="C12" s="10">
        <v>0</v>
      </c>
      <c r="D12" s="10">
        <v>0</v>
      </c>
      <c r="E12" s="10">
        <v>0</v>
      </c>
      <c r="F12" s="10">
        <v>40577.699999999997</v>
      </c>
      <c r="G12" s="10">
        <v>146.08000000000001</v>
      </c>
      <c r="H12" s="10">
        <v>40577.699999999997</v>
      </c>
      <c r="I12" s="10">
        <v>13849.53</v>
      </c>
      <c r="J12" s="17">
        <v>13569.26</v>
      </c>
      <c r="K12">
        <v>13569.26</v>
      </c>
    </row>
    <row r="13" spans="1:11" ht="15.75" thickBot="1" x14ac:dyDescent="0.3">
      <c r="A13" s="22" t="s">
        <v>26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  <c r="K13">
        <v>0</v>
      </c>
    </row>
    <row r="14" spans="1:11" ht="15.75" thickBot="1" x14ac:dyDescent="0.3">
      <c r="A14" s="22" t="s">
        <v>27</v>
      </c>
      <c r="B14" s="10">
        <v>103603</v>
      </c>
      <c r="C14" s="10">
        <v>0</v>
      </c>
      <c r="D14" s="10">
        <v>0</v>
      </c>
      <c r="E14" s="10">
        <v>0</v>
      </c>
      <c r="F14" s="10">
        <v>103603</v>
      </c>
      <c r="G14" s="10">
        <v>372.97</v>
      </c>
      <c r="H14" s="10">
        <v>9056.2099999999991</v>
      </c>
      <c r="I14" s="10">
        <v>32252.9</v>
      </c>
      <c r="J14" s="17">
        <v>31607.71</v>
      </c>
      <c r="K14">
        <v>31607.71</v>
      </c>
    </row>
    <row r="15" spans="1:11" ht="15.75" thickBot="1" x14ac:dyDescent="0.3">
      <c r="A15" s="22" t="s">
        <v>28</v>
      </c>
      <c r="B15" s="10">
        <v>1354034.75</v>
      </c>
      <c r="C15" s="10">
        <v>1538073.24</v>
      </c>
      <c r="D15" s="10">
        <v>1794549.94</v>
      </c>
      <c r="E15" s="10">
        <v>-93881.97</v>
      </c>
      <c r="F15" s="10">
        <v>1003676.08</v>
      </c>
      <c r="G15" s="10">
        <v>3613.23</v>
      </c>
      <c r="H15" s="10">
        <v>294944.03999999998</v>
      </c>
      <c r="I15" s="10">
        <v>261087.64</v>
      </c>
      <c r="J15" s="17">
        <v>232135.87</v>
      </c>
      <c r="K15">
        <v>232135.87</v>
      </c>
    </row>
    <row r="16" spans="1:11" ht="15.75" thickBot="1" x14ac:dyDescent="0.3">
      <c r="A16" s="22" t="s">
        <v>29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  <c r="K16">
        <v>0</v>
      </c>
    </row>
    <row r="17" spans="1:11" ht="15.75" thickBot="1" x14ac:dyDescent="0.3">
      <c r="A17" s="22" t="s">
        <v>30</v>
      </c>
      <c r="B17" s="10">
        <v>51785</v>
      </c>
      <c r="C17" s="10">
        <v>17176</v>
      </c>
      <c r="D17" s="10">
        <v>17497</v>
      </c>
      <c r="E17" s="10">
        <v>0</v>
      </c>
      <c r="F17" s="10">
        <v>51464</v>
      </c>
      <c r="G17" s="10">
        <v>185.27</v>
      </c>
      <c r="H17" s="10">
        <v>14292.13</v>
      </c>
      <c r="I17" s="10">
        <v>10461.040000000001</v>
      </c>
      <c r="J17" s="17">
        <v>8802.0300000000007</v>
      </c>
      <c r="K17">
        <v>8802.0300000000007</v>
      </c>
    </row>
    <row r="18" spans="1:11" x14ac:dyDescent="0.25">
      <c r="A18" s="23" t="s">
        <v>31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  <c r="K18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topLeftCell="C12" zoomScale="70" zoomScaleNormal="70" workbookViewId="0">
      <selection activeCell="O60" sqref="O60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9.28515625" bestFit="1" customWidth="1"/>
    <col min="4" max="4" width="37.28515625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bestFit="1" customWidth="1"/>
    <col min="11" max="11" width="11.42578125" customWidth="1"/>
  </cols>
  <sheetData>
    <row r="1" spans="1:10" s="38" customFormat="1" ht="15.75" thickBot="1" x14ac:dyDescent="0.3">
      <c r="A1" s="35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7" t="s">
        <v>14</v>
      </c>
    </row>
    <row r="2" spans="1:10" ht="15.75" thickBot="1" x14ac:dyDescent="0.3">
      <c r="A2" s="22" t="s">
        <v>15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16</v>
      </c>
      <c r="B3" s="10">
        <v>130840.27</v>
      </c>
      <c r="C3" s="10">
        <v>20.97</v>
      </c>
      <c r="D3" s="10">
        <v>29.68</v>
      </c>
      <c r="E3" s="10">
        <v>72.260000000000005</v>
      </c>
      <c r="F3" s="10">
        <v>130903.82</v>
      </c>
      <c r="G3" s="10">
        <v>471.25</v>
      </c>
      <c r="H3" s="10">
        <v>28191.86</v>
      </c>
      <c r="I3" s="10">
        <v>47127.98</v>
      </c>
      <c r="J3" s="17">
        <v>44457.97</v>
      </c>
    </row>
    <row r="4" spans="1:10" ht="15.75" thickBot="1" x14ac:dyDescent="0.3">
      <c r="A4" s="22" t="s">
        <v>17</v>
      </c>
      <c r="B4" s="10">
        <v>230534</v>
      </c>
      <c r="C4" s="10">
        <v>0</v>
      </c>
      <c r="D4" s="10">
        <v>0</v>
      </c>
      <c r="E4" s="10">
        <v>0</v>
      </c>
      <c r="F4" s="10">
        <v>230534</v>
      </c>
      <c r="G4" s="10">
        <v>829.92</v>
      </c>
      <c r="H4" s="10">
        <v>250580.43</v>
      </c>
      <c r="I4" s="10">
        <v>84170.05</v>
      </c>
      <c r="J4" s="17">
        <v>78458.880000000005</v>
      </c>
    </row>
    <row r="5" spans="1:10" ht="15.75" thickBot="1" x14ac:dyDescent="0.3">
      <c r="A5" s="22" t="s">
        <v>18</v>
      </c>
      <c r="B5" s="10">
        <v>2616.38</v>
      </c>
      <c r="C5" s="10">
        <v>0</v>
      </c>
      <c r="D5" s="10">
        <v>0</v>
      </c>
      <c r="E5" s="10">
        <v>0</v>
      </c>
      <c r="F5" s="10">
        <v>2616.38</v>
      </c>
      <c r="G5" s="10">
        <v>9.42</v>
      </c>
      <c r="H5" s="10">
        <v>593.28</v>
      </c>
      <c r="I5" s="10">
        <v>910.5</v>
      </c>
      <c r="J5" s="17">
        <v>825.5</v>
      </c>
    </row>
    <row r="6" spans="1:10" ht="15.75" thickBot="1" x14ac:dyDescent="0.3">
      <c r="A6" s="22" t="s">
        <v>19</v>
      </c>
      <c r="B6" s="10">
        <v>531359.01</v>
      </c>
      <c r="C6" s="10">
        <v>1057655.1299999999</v>
      </c>
      <c r="D6" s="10">
        <v>761371.24</v>
      </c>
      <c r="E6" s="10">
        <v>-3392.58</v>
      </c>
      <c r="F6" s="10">
        <v>824250.32</v>
      </c>
      <c r="G6" s="10">
        <v>2967.3</v>
      </c>
      <c r="H6" s="10">
        <v>72866.070000000007</v>
      </c>
      <c r="I6" s="10">
        <v>316158.15999999997</v>
      </c>
      <c r="J6" s="17">
        <v>294758.69</v>
      </c>
    </row>
    <row r="7" spans="1:10" ht="15.75" thickBot="1" x14ac:dyDescent="0.3">
      <c r="A7" s="22" t="s">
        <v>20</v>
      </c>
      <c r="B7" s="10">
        <v>1204853.3700000001</v>
      </c>
      <c r="C7" s="10">
        <v>625000.23</v>
      </c>
      <c r="D7" s="10">
        <v>601871.18000000005</v>
      </c>
      <c r="E7" s="10">
        <v>574.80999999999995</v>
      </c>
      <c r="F7" s="10">
        <v>1228557.23</v>
      </c>
      <c r="G7" s="10">
        <v>4422.8100000000004</v>
      </c>
      <c r="H7" s="10">
        <v>103326.34</v>
      </c>
      <c r="I7" s="10">
        <v>507982.99</v>
      </c>
      <c r="J7" s="17">
        <v>491429.35</v>
      </c>
    </row>
    <row r="8" spans="1:10" ht="15.75" thickBot="1" x14ac:dyDescent="0.3">
      <c r="A8" s="22" t="s">
        <v>21</v>
      </c>
      <c r="B8" s="10">
        <v>0</v>
      </c>
      <c r="C8" s="10">
        <v>111.06</v>
      </c>
      <c r="D8" s="10">
        <v>102.94</v>
      </c>
      <c r="E8" s="10">
        <v>0</v>
      </c>
      <c r="F8" s="10">
        <v>8.1199999999999992</v>
      </c>
      <c r="G8" s="10">
        <v>0.03</v>
      </c>
      <c r="H8" s="10">
        <v>0.63</v>
      </c>
      <c r="I8" s="10">
        <v>3.45</v>
      </c>
      <c r="J8" s="17">
        <v>3.36</v>
      </c>
    </row>
    <row r="9" spans="1:10" ht="15.75" thickBot="1" x14ac:dyDescent="0.3">
      <c r="A9" s="22" t="s">
        <v>22</v>
      </c>
      <c r="B9" s="10">
        <v>444965.39</v>
      </c>
      <c r="C9" s="10">
        <v>28414.17</v>
      </c>
      <c r="D9" s="10">
        <v>31515.08</v>
      </c>
      <c r="E9" s="10">
        <v>0</v>
      </c>
      <c r="F9" s="10">
        <v>441864.48</v>
      </c>
      <c r="G9" s="10">
        <v>1590.71</v>
      </c>
      <c r="H9" s="10">
        <v>156792.85</v>
      </c>
      <c r="I9" s="10">
        <v>125991.73</v>
      </c>
      <c r="J9" s="17">
        <v>109858.17</v>
      </c>
    </row>
    <row r="10" spans="1:10" ht="15.75" thickBot="1" x14ac:dyDescent="0.3">
      <c r="A10" s="22" t="s">
        <v>23</v>
      </c>
      <c r="B10" s="10">
        <v>7932954.3300000001</v>
      </c>
      <c r="C10" s="10">
        <v>35939.879999999997</v>
      </c>
      <c r="D10" s="10">
        <v>29436.28</v>
      </c>
      <c r="E10" s="10">
        <v>0</v>
      </c>
      <c r="F10" s="10">
        <v>7939457.9299999997</v>
      </c>
      <c r="G10" s="10">
        <v>28582.05</v>
      </c>
      <c r="H10" s="10">
        <v>751148.89</v>
      </c>
      <c r="I10" s="10">
        <v>3900876.36</v>
      </c>
      <c r="J10" s="17">
        <v>3789836.87</v>
      </c>
    </row>
    <row r="11" spans="1:10" ht="15.75" thickBot="1" x14ac:dyDescent="0.3">
      <c r="A11" s="22" t="s">
        <v>24</v>
      </c>
      <c r="B11" s="10">
        <v>204946</v>
      </c>
      <c r="C11" s="10">
        <v>3637334.25</v>
      </c>
      <c r="D11" s="10">
        <v>2970547.9</v>
      </c>
      <c r="E11" s="10">
        <v>50849.25</v>
      </c>
      <c r="F11" s="10">
        <v>922581.6</v>
      </c>
      <c r="G11" s="10">
        <v>3321.3</v>
      </c>
      <c r="H11" s="10">
        <v>142907.21</v>
      </c>
      <c r="I11" s="10">
        <v>322161.38</v>
      </c>
      <c r="J11" s="17">
        <v>297036.82</v>
      </c>
    </row>
    <row r="12" spans="1:10" ht="15.75" thickBot="1" x14ac:dyDescent="0.3">
      <c r="A12" s="22" t="s">
        <v>25</v>
      </c>
      <c r="B12" s="10">
        <v>37289.29</v>
      </c>
      <c r="C12" s="10">
        <v>0</v>
      </c>
      <c r="D12" s="10">
        <v>0</v>
      </c>
      <c r="E12" s="10">
        <v>0</v>
      </c>
      <c r="F12" s="10">
        <v>37289.29</v>
      </c>
      <c r="G12" s="10">
        <v>134.24</v>
      </c>
      <c r="H12" s="10">
        <v>37289.29</v>
      </c>
      <c r="I12" s="10">
        <v>10755.57</v>
      </c>
      <c r="J12" s="17">
        <v>10458.549999999999</v>
      </c>
    </row>
    <row r="13" spans="1:10" ht="15.75" thickBot="1" x14ac:dyDescent="0.3">
      <c r="A13" s="22" t="s">
        <v>26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27</v>
      </c>
      <c r="B14" s="10">
        <v>33961</v>
      </c>
      <c r="C14" s="10">
        <v>0</v>
      </c>
      <c r="D14" s="10">
        <v>0</v>
      </c>
      <c r="E14" s="10">
        <v>0</v>
      </c>
      <c r="F14" s="10">
        <v>33961</v>
      </c>
      <c r="G14" s="10">
        <v>122.26</v>
      </c>
      <c r="H14" s="10">
        <v>3252.97</v>
      </c>
      <c r="I14" s="10">
        <v>10202.42</v>
      </c>
      <c r="J14" s="17">
        <v>9998.18</v>
      </c>
    </row>
    <row r="15" spans="1:10" ht="15.75" thickBot="1" x14ac:dyDescent="0.3">
      <c r="A15" s="22" t="s">
        <v>28</v>
      </c>
      <c r="B15" s="10">
        <v>926782.71</v>
      </c>
      <c r="C15" s="10">
        <v>1794549.94</v>
      </c>
      <c r="D15" s="10">
        <v>1735694.56</v>
      </c>
      <c r="E15" s="10">
        <v>-87017.99</v>
      </c>
      <c r="F15" s="10">
        <v>898620.1</v>
      </c>
      <c r="G15" s="10">
        <v>3235.03</v>
      </c>
      <c r="H15" s="10">
        <v>282372.5</v>
      </c>
      <c r="I15" s="10">
        <v>232653.65</v>
      </c>
      <c r="J15" s="17">
        <v>206016.85</v>
      </c>
    </row>
    <row r="16" spans="1:10" ht="15.75" thickBot="1" x14ac:dyDescent="0.3">
      <c r="A16" s="22" t="s">
        <v>29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30</v>
      </c>
      <c r="B17" s="10">
        <v>55038</v>
      </c>
      <c r="C17" s="10">
        <v>17497</v>
      </c>
      <c r="D17" s="10">
        <v>16611</v>
      </c>
      <c r="E17" s="10">
        <v>0</v>
      </c>
      <c r="F17" s="10">
        <v>55924</v>
      </c>
      <c r="G17" s="10">
        <v>201.33</v>
      </c>
      <c r="H17" s="10">
        <v>15616.9</v>
      </c>
      <c r="I17" s="10">
        <v>10737.03</v>
      </c>
      <c r="J17" s="17">
        <v>8982.35</v>
      </c>
    </row>
    <row r="18" spans="1:10" x14ac:dyDescent="0.25">
      <c r="A18" s="23" t="s">
        <v>31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8"/>
  <sheetViews>
    <sheetView topLeftCell="A20" zoomScale="70" zoomScaleNormal="70" workbookViewId="0">
      <selection activeCell="M53" sqref="M53"/>
    </sheetView>
  </sheetViews>
  <sheetFormatPr baseColWidth="10" defaultRowHeight="15" x14ac:dyDescent="0.25"/>
  <cols>
    <col min="1" max="1" width="35.42578125" bestFit="1" customWidth="1"/>
    <col min="2" max="2" width="35" bestFit="1" customWidth="1"/>
    <col min="3" max="3" width="36" bestFit="1" customWidth="1"/>
    <col min="4" max="4" width="34" bestFit="1" customWidth="1"/>
    <col min="5" max="5" width="49.7109375" bestFit="1" customWidth="1"/>
    <col min="6" max="6" width="23" bestFit="1" customWidth="1"/>
    <col min="7" max="7" width="20.28515625" bestFit="1" customWidth="1"/>
    <col min="8" max="8" width="40.140625" bestFit="1" customWidth="1"/>
    <col min="9" max="9" width="38.7109375" bestFit="1" customWidth="1"/>
    <col min="10" max="10" width="32.140625" bestFit="1" customWidth="1"/>
    <col min="11" max="11" width="11.42578125" customWidth="1"/>
  </cols>
  <sheetData>
    <row r="1" spans="1:10" ht="15.75" thickBot="1" x14ac:dyDescent="0.3">
      <c r="A1" s="14" t="s">
        <v>5</v>
      </c>
      <c r="B1" s="24" t="s">
        <v>6</v>
      </c>
      <c r="C1" s="24" t="s">
        <v>7</v>
      </c>
      <c r="D1" s="24" t="s">
        <v>8</v>
      </c>
      <c r="E1" s="24" t="s">
        <v>9</v>
      </c>
      <c r="F1" s="24" t="s">
        <v>10</v>
      </c>
      <c r="G1" s="24" t="s">
        <v>11</v>
      </c>
      <c r="H1" s="24" t="s">
        <v>12</v>
      </c>
      <c r="I1" s="24" t="s">
        <v>13</v>
      </c>
      <c r="J1" s="25" t="s">
        <v>14</v>
      </c>
    </row>
    <row r="2" spans="1:10" ht="15.75" thickBot="1" x14ac:dyDescent="0.3">
      <c r="A2" s="22" t="s">
        <v>15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16</v>
      </c>
      <c r="B3" s="10">
        <v>132984.87</v>
      </c>
      <c r="C3" s="10">
        <v>10.18</v>
      </c>
      <c r="D3" s="10">
        <v>9.41</v>
      </c>
      <c r="E3" s="10">
        <v>35.49</v>
      </c>
      <c r="F3" s="10">
        <v>133021.13</v>
      </c>
      <c r="G3" s="10">
        <v>478.88</v>
      </c>
      <c r="H3" s="10">
        <v>28650.61</v>
      </c>
      <c r="I3" s="10">
        <v>48501.75</v>
      </c>
      <c r="J3" s="17">
        <v>45771.92</v>
      </c>
    </row>
    <row r="4" spans="1:10" ht="15.75" thickBot="1" x14ac:dyDescent="0.3">
      <c r="A4" s="22" t="s">
        <v>17</v>
      </c>
      <c r="B4" s="10">
        <v>202468</v>
      </c>
      <c r="C4" s="10">
        <v>0</v>
      </c>
      <c r="D4" s="10">
        <v>0</v>
      </c>
      <c r="E4" s="10">
        <v>0</v>
      </c>
      <c r="F4" s="10">
        <v>202468</v>
      </c>
      <c r="G4" s="10">
        <v>728.88</v>
      </c>
      <c r="H4" s="10">
        <v>230077.27</v>
      </c>
      <c r="I4" s="10">
        <v>73410.44</v>
      </c>
      <c r="J4" s="17">
        <v>68193.27</v>
      </c>
    </row>
    <row r="5" spans="1:10" ht="15.75" thickBot="1" x14ac:dyDescent="0.3">
      <c r="A5" s="22" t="s">
        <v>18</v>
      </c>
      <c r="B5" s="10">
        <v>2410.04</v>
      </c>
      <c r="C5" s="10">
        <v>0</v>
      </c>
      <c r="D5" s="10">
        <v>0</v>
      </c>
      <c r="E5" s="10">
        <v>0</v>
      </c>
      <c r="F5" s="10">
        <v>2410.04</v>
      </c>
      <c r="G5" s="10">
        <v>8.68</v>
      </c>
      <c r="H5" s="10">
        <v>546.49</v>
      </c>
      <c r="I5" s="10">
        <v>838.7</v>
      </c>
      <c r="J5" s="17">
        <v>772.16</v>
      </c>
    </row>
    <row r="6" spans="1:10" ht="15.75" thickBot="1" x14ac:dyDescent="0.3">
      <c r="A6" s="22" t="s">
        <v>19</v>
      </c>
      <c r="B6" s="10">
        <v>852190.14</v>
      </c>
      <c r="C6" s="10">
        <v>761371.24</v>
      </c>
      <c r="D6" s="10">
        <v>903013.92</v>
      </c>
      <c r="E6" s="10">
        <v>-3848.48</v>
      </c>
      <c r="F6" s="10">
        <v>706698.98</v>
      </c>
      <c r="G6" s="10">
        <v>2544.12</v>
      </c>
      <c r="H6" s="10">
        <v>62745.120000000003</v>
      </c>
      <c r="I6" s="10">
        <v>277956.52</v>
      </c>
      <c r="J6" s="17">
        <v>259559.24</v>
      </c>
    </row>
    <row r="7" spans="1:10" ht="15.75" thickBot="1" x14ac:dyDescent="0.3">
      <c r="A7" s="22" t="s">
        <v>20</v>
      </c>
      <c r="B7" s="10">
        <v>1060626.23</v>
      </c>
      <c r="C7" s="10">
        <v>601871.18000000005</v>
      </c>
      <c r="D7" s="10">
        <v>640572.72</v>
      </c>
      <c r="E7" s="10">
        <v>-2959.13</v>
      </c>
      <c r="F7" s="10">
        <v>1018965.56</v>
      </c>
      <c r="G7" s="10">
        <v>3668.28</v>
      </c>
      <c r="H7" s="10">
        <v>86470.16</v>
      </c>
      <c r="I7" s="10">
        <v>415149.46</v>
      </c>
      <c r="J7" s="17">
        <v>401165.47</v>
      </c>
    </row>
    <row r="8" spans="1:10" ht="15.75" thickBot="1" x14ac:dyDescent="0.3">
      <c r="A8" s="22" t="s">
        <v>21</v>
      </c>
      <c r="B8" s="10">
        <v>0</v>
      </c>
      <c r="C8" s="10">
        <v>102.94</v>
      </c>
      <c r="D8" s="10">
        <v>102.79</v>
      </c>
      <c r="E8" s="10">
        <v>-0.15</v>
      </c>
      <c r="F8" s="10">
        <v>0</v>
      </c>
      <c r="G8" s="10">
        <v>0</v>
      </c>
      <c r="H8" s="10">
        <v>0</v>
      </c>
      <c r="I8" s="10">
        <v>0</v>
      </c>
      <c r="J8" s="17">
        <v>0</v>
      </c>
    </row>
    <row r="9" spans="1:10" ht="15.75" thickBot="1" x14ac:dyDescent="0.3">
      <c r="A9" s="22" t="s">
        <v>22</v>
      </c>
      <c r="B9" s="10">
        <v>403914.64</v>
      </c>
      <c r="C9" s="10">
        <v>31515.08</v>
      </c>
      <c r="D9" s="10">
        <v>31976.39</v>
      </c>
      <c r="E9" s="10">
        <v>0</v>
      </c>
      <c r="F9" s="10">
        <v>403453.33</v>
      </c>
      <c r="G9" s="10">
        <v>1452.44</v>
      </c>
      <c r="H9" s="10">
        <v>144230.82999999999</v>
      </c>
      <c r="I9" s="10">
        <v>110306.41</v>
      </c>
      <c r="J9" s="17">
        <v>95178.1</v>
      </c>
    </row>
    <row r="10" spans="1:10" ht="15.75" thickBot="1" x14ac:dyDescent="0.3">
      <c r="A10" s="22" t="s">
        <v>23</v>
      </c>
      <c r="B10" s="10">
        <v>5801983.0899999999</v>
      </c>
      <c r="C10" s="10">
        <v>29436.28</v>
      </c>
      <c r="D10" s="10">
        <v>48325.65</v>
      </c>
      <c r="E10" s="10">
        <v>0</v>
      </c>
      <c r="F10" s="10">
        <v>5783093.7199999997</v>
      </c>
      <c r="G10" s="10">
        <v>20819.13</v>
      </c>
      <c r="H10" s="10">
        <v>550609.99</v>
      </c>
      <c r="I10" s="10">
        <v>2752556.43</v>
      </c>
      <c r="J10" s="17">
        <v>2663651.33</v>
      </c>
    </row>
    <row r="11" spans="1:10" ht="15.75" thickBot="1" x14ac:dyDescent="0.3">
      <c r="A11" s="22" t="s">
        <v>24</v>
      </c>
      <c r="B11" s="10">
        <v>417469.5</v>
      </c>
      <c r="C11" s="10">
        <v>2970547.9</v>
      </c>
      <c r="D11" s="10">
        <v>2891913.4</v>
      </c>
      <c r="E11" s="10">
        <v>-28860</v>
      </c>
      <c r="F11" s="10">
        <v>467244</v>
      </c>
      <c r="G11" s="10">
        <v>1682.07</v>
      </c>
      <c r="H11" s="10">
        <v>69789.539999999994</v>
      </c>
      <c r="I11" s="10">
        <v>169412.4</v>
      </c>
      <c r="J11" s="17">
        <v>157372.51999999999</v>
      </c>
    </row>
    <row r="12" spans="1:10" ht="15.75" thickBot="1" x14ac:dyDescent="0.3">
      <c r="A12" s="22" t="s">
        <v>25</v>
      </c>
      <c r="B12" s="10">
        <v>36717.65</v>
      </c>
      <c r="C12" s="10">
        <v>0</v>
      </c>
      <c r="D12" s="10">
        <v>0</v>
      </c>
      <c r="E12" s="10">
        <v>0</v>
      </c>
      <c r="F12" s="10">
        <v>36717.65</v>
      </c>
      <c r="G12" s="10">
        <v>132.18</v>
      </c>
      <c r="H12" s="10">
        <v>36717.65</v>
      </c>
      <c r="I12" s="10">
        <v>11260.42</v>
      </c>
      <c r="J12" s="17">
        <v>10959.29</v>
      </c>
    </row>
    <row r="13" spans="1:10" ht="15.75" thickBot="1" x14ac:dyDescent="0.3">
      <c r="A13" s="22" t="s">
        <v>26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27</v>
      </c>
      <c r="B14" s="10">
        <v>114796</v>
      </c>
      <c r="C14" s="10">
        <v>0</v>
      </c>
      <c r="D14" s="10">
        <v>0</v>
      </c>
      <c r="E14" s="10">
        <v>0</v>
      </c>
      <c r="F14" s="10">
        <v>114796</v>
      </c>
      <c r="G14" s="10">
        <v>413.27</v>
      </c>
      <c r="H14" s="10">
        <v>11017.12</v>
      </c>
      <c r="I14" s="10">
        <v>0</v>
      </c>
      <c r="J14" s="17">
        <v>0</v>
      </c>
    </row>
    <row r="15" spans="1:10" ht="15.75" thickBot="1" x14ac:dyDescent="0.3">
      <c r="A15" s="22" t="s">
        <v>28</v>
      </c>
      <c r="B15" s="10">
        <v>862719.97</v>
      </c>
      <c r="C15" s="10">
        <v>1735694.56</v>
      </c>
      <c r="D15" s="10">
        <v>1651505.8</v>
      </c>
      <c r="E15" s="10">
        <v>-84411.33</v>
      </c>
      <c r="F15" s="10">
        <v>862497.4</v>
      </c>
      <c r="G15" s="10">
        <v>3105</v>
      </c>
      <c r="H15" s="10">
        <v>294615.67999999999</v>
      </c>
      <c r="I15" s="10">
        <v>214297.58</v>
      </c>
      <c r="J15" s="17">
        <v>189576.35</v>
      </c>
    </row>
    <row r="16" spans="1:10" ht="15.75" thickBot="1" x14ac:dyDescent="0.3">
      <c r="A16" s="22" t="s">
        <v>29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30</v>
      </c>
      <c r="B17" s="10">
        <v>61540</v>
      </c>
      <c r="C17" s="10">
        <v>16611</v>
      </c>
      <c r="D17" s="10">
        <v>17270</v>
      </c>
      <c r="E17" s="10">
        <v>0</v>
      </c>
      <c r="F17" s="10">
        <v>60881</v>
      </c>
      <c r="G17" s="10">
        <v>219.17</v>
      </c>
      <c r="H17" s="10">
        <v>20549.96</v>
      </c>
      <c r="I17" s="10">
        <v>11133.22</v>
      </c>
      <c r="J17" s="17">
        <v>9202.2900000000009</v>
      </c>
    </row>
    <row r="18" spans="1:10" x14ac:dyDescent="0.25">
      <c r="A18" s="23" t="s">
        <v>31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J18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J18"/>
    </sheetView>
  </sheetViews>
  <sheetFormatPr baseColWidth="10" defaultRowHeight="15" x14ac:dyDescent="0.25"/>
  <cols>
    <col min="1" max="1" width="35.42578125" bestFit="1" customWidth="1"/>
    <col min="2" max="2" width="38.28515625" bestFit="1" customWidth="1"/>
    <col min="3" max="3" width="37.85546875" bestFit="1" customWidth="1"/>
    <col min="4" max="4" width="36" bestFit="1" customWidth="1"/>
    <col min="5" max="5" width="53" bestFit="1" customWidth="1"/>
    <col min="6" max="6" width="26.28515625" bestFit="1" customWidth="1"/>
    <col min="7" max="7" width="23.5703125" bestFit="1" customWidth="1"/>
    <col min="8" max="8" width="43.42578125" bestFit="1" customWidth="1"/>
    <col min="9" max="9" width="42" bestFit="1" customWidth="1"/>
    <col min="10" max="10" width="35.42578125" customWidth="1"/>
  </cols>
  <sheetData>
    <row r="1" spans="1:10" ht="15.75" thickBot="1" x14ac:dyDescent="0.3">
      <c r="A1" s="26" t="s">
        <v>5</v>
      </c>
      <c r="B1" s="13" t="s">
        <v>6</v>
      </c>
      <c r="C1" s="13" t="s">
        <v>32</v>
      </c>
      <c r="D1" s="13" t="s">
        <v>33</v>
      </c>
      <c r="E1" s="13" t="s">
        <v>9</v>
      </c>
      <c r="F1" s="13" t="s">
        <v>10</v>
      </c>
      <c r="G1" s="13" t="s">
        <v>11</v>
      </c>
      <c r="H1" s="13" t="s">
        <v>12</v>
      </c>
      <c r="I1" s="13" t="s">
        <v>13</v>
      </c>
      <c r="J1" s="13" t="s">
        <v>14</v>
      </c>
    </row>
    <row r="2" spans="1:10" ht="15.75" thickBot="1" x14ac:dyDescent="0.3">
      <c r="A2" s="15" t="s">
        <v>15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</row>
    <row r="3" spans="1:10" ht="15.75" thickBot="1" x14ac:dyDescent="0.3">
      <c r="A3" s="22" t="s">
        <v>16</v>
      </c>
      <c r="B3" s="10">
        <v>142586.14000000001</v>
      </c>
      <c r="C3" s="10">
        <v>28.91</v>
      </c>
      <c r="D3" s="10">
        <v>25.92</v>
      </c>
      <c r="E3" s="10">
        <v>64.17</v>
      </c>
      <c r="F3" s="10">
        <v>142653.29999999999</v>
      </c>
      <c r="G3" s="10">
        <v>513.54999999999995</v>
      </c>
      <c r="H3" s="10">
        <v>30512.720000000001</v>
      </c>
      <c r="I3" s="10">
        <v>51723.98</v>
      </c>
      <c r="J3" s="10">
        <v>48959.76</v>
      </c>
    </row>
    <row r="4" spans="1:10" ht="15.75" thickBot="1" x14ac:dyDescent="0.3">
      <c r="A4" s="22" t="s">
        <v>17</v>
      </c>
      <c r="B4" s="10">
        <v>180884</v>
      </c>
      <c r="C4" s="10">
        <v>0</v>
      </c>
      <c r="D4" s="10">
        <v>0</v>
      </c>
      <c r="E4" s="10">
        <v>0</v>
      </c>
      <c r="F4" s="10">
        <v>180884</v>
      </c>
      <c r="G4" s="10">
        <v>651.17999999999995</v>
      </c>
      <c r="H4" s="10">
        <v>180884</v>
      </c>
      <c r="I4" s="10">
        <v>60807.46</v>
      </c>
      <c r="J4" s="10">
        <v>56050.05</v>
      </c>
    </row>
    <row r="5" spans="1:10" ht="15.75" thickBot="1" x14ac:dyDescent="0.3">
      <c r="A5" s="22" t="s">
        <v>18</v>
      </c>
      <c r="B5" s="10">
        <v>3027.87</v>
      </c>
      <c r="C5" s="10">
        <v>0</v>
      </c>
      <c r="D5" s="10">
        <v>0</v>
      </c>
      <c r="E5" s="10">
        <v>0</v>
      </c>
      <c r="F5" s="10">
        <v>3027.87</v>
      </c>
      <c r="G5" s="10">
        <v>10.9</v>
      </c>
      <c r="H5" s="10">
        <v>686.59</v>
      </c>
      <c r="I5" s="10">
        <v>1053.7</v>
      </c>
      <c r="J5" s="10">
        <v>976.56</v>
      </c>
    </row>
    <row r="6" spans="1:10" ht="15.75" thickBot="1" x14ac:dyDescent="0.3">
      <c r="A6" s="22" t="s">
        <v>19</v>
      </c>
      <c r="B6" s="10">
        <v>701777.05</v>
      </c>
      <c r="C6" s="10">
        <v>903013.92</v>
      </c>
      <c r="D6" s="10">
        <v>863928.84</v>
      </c>
      <c r="E6" s="10">
        <v>-10191.57</v>
      </c>
      <c r="F6" s="10">
        <v>730670.56</v>
      </c>
      <c r="G6" s="10">
        <v>2630.42</v>
      </c>
      <c r="H6" s="10">
        <v>64543.24</v>
      </c>
      <c r="I6" s="10">
        <v>283485.82</v>
      </c>
      <c r="J6" s="10">
        <v>264349.90000000002</v>
      </c>
    </row>
    <row r="7" spans="1:10" ht="15.75" thickBot="1" x14ac:dyDescent="0.3">
      <c r="A7" s="22" t="s">
        <v>20</v>
      </c>
      <c r="B7" s="10">
        <v>1131664.6399999999</v>
      </c>
      <c r="C7" s="10">
        <v>640572.72</v>
      </c>
      <c r="D7" s="10">
        <v>691584.69</v>
      </c>
      <c r="E7" s="10">
        <v>1993.34</v>
      </c>
      <c r="F7" s="10">
        <v>1082646.01</v>
      </c>
      <c r="G7" s="10">
        <v>3897.53</v>
      </c>
      <c r="H7" s="10">
        <v>91115.55</v>
      </c>
      <c r="I7" s="10">
        <v>448717.69</v>
      </c>
      <c r="J7" s="10">
        <v>433319.51</v>
      </c>
    </row>
    <row r="8" spans="1:10" ht="15.75" thickBot="1" x14ac:dyDescent="0.3">
      <c r="A8" s="22" t="s">
        <v>21</v>
      </c>
      <c r="B8" s="10">
        <v>0</v>
      </c>
      <c r="C8" s="10">
        <v>102.79</v>
      </c>
      <c r="D8" s="10">
        <v>102.79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ht="15.75" thickBot="1" x14ac:dyDescent="0.3">
      <c r="A9" s="22" t="s">
        <v>22</v>
      </c>
      <c r="B9" s="10">
        <v>432321.99</v>
      </c>
      <c r="C9" s="10">
        <v>31976.39</v>
      </c>
      <c r="D9" s="10">
        <v>23536.41</v>
      </c>
      <c r="E9" s="10">
        <v>0</v>
      </c>
      <c r="F9" s="10">
        <v>440761.97</v>
      </c>
      <c r="G9" s="10">
        <v>1586.74</v>
      </c>
      <c r="H9" s="10">
        <v>154749.45000000001</v>
      </c>
      <c r="I9" s="10">
        <v>123758.16</v>
      </c>
      <c r="J9" s="10">
        <v>108096.41</v>
      </c>
    </row>
    <row r="10" spans="1:10" ht="15.75" thickBot="1" x14ac:dyDescent="0.3">
      <c r="A10" s="22" t="s">
        <v>23</v>
      </c>
      <c r="B10" s="10">
        <v>6151104.3405597955</v>
      </c>
      <c r="C10" s="10">
        <v>48325.65</v>
      </c>
      <c r="D10" s="10">
        <v>33673.230000000003</v>
      </c>
      <c r="E10" s="10">
        <v>0</v>
      </c>
      <c r="F10" s="10">
        <v>6165756.7605597954</v>
      </c>
      <c r="G10" s="10">
        <v>22196.720000000001</v>
      </c>
      <c r="H10" s="10">
        <v>587187.6081348334</v>
      </c>
      <c r="I10" s="10">
        <v>2947052.8423919999</v>
      </c>
      <c r="J10" s="10">
        <v>2853563.1199999996</v>
      </c>
    </row>
    <row r="11" spans="1:10" ht="15.75" thickBot="1" x14ac:dyDescent="0.3">
      <c r="A11" s="22" t="s">
        <v>24</v>
      </c>
      <c r="B11" s="10">
        <v>658929.30000000005</v>
      </c>
      <c r="C11" s="10">
        <v>2891913.4</v>
      </c>
      <c r="D11" s="10">
        <v>3031475.7</v>
      </c>
      <c r="E11" s="10">
        <v>-4872</v>
      </c>
      <c r="F11" s="10">
        <v>514495</v>
      </c>
      <c r="G11" s="10">
        <v>1852.18</v>
      </c>
      <c r="H11" s="10">
        <v>76905.08</v>
      </c>
      <c r="I11" s="10">
        <v>172956.88</v>
      </c>
      <c r="J11" s="10">
        <v>159425.20000000001</v>
      </c>
    </row>
    <row r="12" spans="1:10" ht="15.75" thickBot="1" x14ac:dyDescent="0.3">
      <c r="A12" s="22" t="s">
        <v>25</v>
      </c>
      <c r="B12" s="10">
        <v>40145.93</v>
      </c>
      <c r="C12" s="10">
        <v>0</v>
      </c>
      <c r="D12" s="10">
        <v>0</v>
      </c>
      <c r="E12" s="10">
        <v>0</v>
      </c>
      <c r="F12" s="10">
        <v>40145.93</v>
      </c>
      <c r="G12" s="10">
        <v>144.53</v>
      </c>
      <c r="H12" s="10">
        <v>40105.300000000003</v>
      </c>
      <c r="I12" s="10">
        <v>11338.72</v>
      </c>
      <c r="J12" s="10">
        <v>11040.71</v>
      </c>
    </row>
    <row r="13" spans="1:10" ht="15.75" thickBot="1" x14ac:dyDescent="0.3">
      <c r="A13" s="22" t="s">
        <v>26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ht="15.75" thickBot="1" x14ac:dyDescent="0.3">
      <c r="A14" s="22" t="s">
        <v>27</v>
      </c>
      <c r="B14" s="10">
        <v>80696</v>
      </c>
      <c r="C14" s="10">
        <v>0</v>
      </c>
      <c r="D14" s="10">
        <v>0</v>
      </c>
      <c r="E14" s="10">
        <v>0</v>
      </c>
      <c r="F14" s="10">
        <v>80696</v>
      </c>
      <c r="G14" s="10">
        <v>290.51</v>
      </c>
      <c r="H14" s="10">
        <v>7160.25</v>
      </c>
      <c r="I14" s="10">
        <v>25152.1</v>
      </c>
      <c r="J14" s="10">
        <v>24648.95</v>
      </c>
    </row>
    <row r="15" spans="1:10" ht="15.75" thickBot="1" x14ac:dyDescent="0.3">
      <c r="A15" s="22" t="s">
        <v>28</v>
      </c>
      <c r="B15" s="10">
        <v>997355.79</v>
      </c>
      <c r="C15" s="10">
        <v>1651505.8</v>
      </c>
      <c r="D15" s="10">
        <v>1658131</v>
      </c>
      <c r="E15" s="10">
        <v>-4756.75</v>
      </c>
      <c r="F15" s="10">
        <v>985973.84</v>
      </c>
      <c r="G15" s="10">
        <v>3549.52</v>
      </c>
      <c r="H15" s="10">
        <v>325659.25</v>
      </c>
      <c r="I15" s="10">
        <v>225711.89</v>
      </c>
      <c r="J15" s="10">
        <v>199666.96</v>
      </c>
    </row>
    <row r="16" spans="1:10" ht="15.75" thickBot="1" x14ac:dyDescent="0.3">
      <c r="A16" s="22" t="s">
        <v>29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ht="15.75" thickBot="1" x14ac:dyDescent="0.3">
      <c r="A17" s="22" t="s">
        <v>30</v>
      </c>
      <c r="B17" s="10">
        <v>43906</v>
      </c>
      <c r="C17" s="10">
        <v>11775</v>
      </c>
      <c r="D17" s="10">
        <v>11775</v>
      </c>
      <c r="E17" s="10">
        <v>0</v>
      </c>
      <c r="F17" s="10">
        <v>43906</v>
      </c>
      <c r="G17" s="10">
        <v>158.06</v>
      </c>
      <c r="H17" s="10">
        <v>14635.33</v>
      </c>
      <c r="I17" s="10">
        <v>5996.46</v>
      </c>
      <c r="J17" s="10">
        <v>4801.0200000000004</v>
      </c>
    </row>
    <row r="18" spans="1:10" x14ac:dyDescent="0.25">
      <c r="A18" s="23" t="s">
        <v>31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</row>
  </sheetData>
  <pageMargins left="0.70000000000000007" right="0.70000000000000007" top="0.75" bottom="0.75" header="0.30000000000000004" footer="0.30000000000000004"/>
  <pageSetup paperSize="9" orientation="portrait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/>
  </sheetPr>
  <dimension ref="A1:J18"/>
  <sheetViews>
    <sheetView topLeftCell="B1" zoomScale="85" zoomScaleNormal="85" workbookViewId="0">
      <selection activeCell="E15" sqref="E15"/>
    </sheetView>
  </sheetViews>
  <sheetFormatPr baseColWidth="10" defaultColWidth="150.7109375" defaultRowHeight="15" x14ac:dyDescent="0.25"/>
  <cols>
    <col min="1" max="1" width="33" customWidth="1"/>
    <col min="2" max="2" width="27.85546875" customWidth="1"/>
    <col min="3" max="3" width="26.5703125" customWidth="1"/>
    <col min="4" max="4" width="25.28515625" customWidth="1"/>
    <col min="5" max="5" width="36.7109375" customWidth="1"/>
    <col min="6" max="6" width="18.28515625" customWidth="1"/>
    <col min="7" max="7" width="15" customWidth="1"/>
    <col min="8" max="8" width="30" customWidth="1"/>
    <col min="9" max="9" width="29.5703125" customWidth="1"/>
    <col min="10" max="10" width="24.7109375" customWidth="1"/>
    <col min="11" max="11" width="150.7109375" customWidth="1"/>
  </cols>
  <sheetData>
    <row r="1" spans="1:10" s="39" customFormat="1" ht="15.75" thickBot="1" x14ac:dyDescent="0.3">
      <c r="A1" s="35" t="s">
        <v>5</v>
      </c>
      <c r="B1" s="36" t="s">
        <v>6</v>
      </c>
      <c r="C1" s="36" t="s">
        <v>32</v>
      </c>
      <c r="D1" s="36" t="s">
        <v>33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7" t="s">
        <v>14</v>
      </c>
    </row>
    <row r="2" spans="1:10" ht="15.75" thickBot="1" x14ac:dyDescent="0.3">
      <c r="A2" s="22" t="s">
        <v>15</v>
      </c>
      <c r="B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3" spans="1:10" ht="15.75" thickBot="1" x14ac:dyDescent="0.3">
      <c r="A3" s="22" t="s">
        <v>16</v>
      </c>
      <c r="B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1699947.8399999999</v>
      </c>
      <c r="C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284.06</v>
      </c>
      <c r="D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281.43</v>
      </c>
      <c r="E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1093.94</v>
      </c>
      <c r="F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1701044.41</v>
      </c>
      <c r="G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6123.72</v>
      </c>
      <c r="H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363388.22</v>
      </c>
      <c r="I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614205.24</v>
      </c>
      <c r="J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579007.1100000001</v>
      </c>
    </row>
    <row r="4" spans="1:10" ht="15.75" thickBot="1" x14ac:dyDescent="0.3">
      <c r="A4" s="22" t="s">
        <v>17</v>
      </c>
      <c r="B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2218528</v>
      </c>
      <c r="C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2218528</v>
      </c>
      <c r="G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7986.68</v>
      </c>
      <c r="H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2389887.25</v>
      </c>
      <c r="I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816066.92000000016</v>
      </c>
      <c r="J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758280.93</v>
      </c>
    </row>
    <row r="5" spans="1:10" ht="15.75" thickBot="1" x14ac:dyDescent="0.3">
      <c r="A5" s="22" t="s">
        <v>18</v>
      </c>
      <c r="B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20203.36</v>
      </c>
      <c r="C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20203.36</v>
      </c>
      <c r="G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72.739999999999995</v>
      </c>
      <c r="H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4581.24</v>
      </c>
      <c r="I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7030.77</v>
      </c>
      <c r="J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6438.3899999999994</v>
      </c>
    </row>
    <row r="6" spans="1:10" ht="15.75" thickBot="1" x14ac:dyDescent="0.3">
      <c r="A6" s="22" t="s">
        <v>19</v>
      </c>
      <c r="B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8567020.7899999991</v>
      </c>
      <c r="C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10732725.43</v>
      </c>
      <c r="D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10646824.57</v>
      </c>
      <c r="E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-26428.85</v>
      </c>
      <c r="F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8626492.8000000007</v>
      </c>
      <c r="G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31055.4</v>
      </c>
      <c r="H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761971.76000000013</v>
      </c>
      <c r="I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3349972.9200000004</v>
      </c>
      <c r="J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3112093.6</v>
      </c>
    </row>
    <row r="7" spans="1:10" ht="15.75" thickBot="1" x14ac:dyDescent="0.3">
      <c r="A7" s="22" t="s">
        <v>20</v>
      </c>
      <c r="B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12425801.75</v>
      </c>
      <c r="C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7354513.2399999993</v>
      </c>
      <c r="D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7476199.4399999995</v>
      </c>
      <c r="E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-4262.12</v>
      </c>
      <c r="F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12299853.440000001</v>
      </c>
      <c r="G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44279.49</v>
      </c>
      <c r="H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1037598.53</v>
      </c>
      <c r="I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4993204.7699999996</v>
      </c>
      <c r="J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4825571.1399999997</v>
      </c>
    </row>
    <row r="8" spans="1:10" ht="15.75" thickBot="1" x14ac:dyDescent="0.3">
      <c r="A8" s="22" t="s">
        <v>21</v>
      </c>
      <c r="B8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118.21000000000001</v>
      </c>
      <c r="C8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2338.52</v>
      </c>
      <c r="D8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2096.6799999999998</v>
      </c>
      <c r="E8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-161.20999999999998</v>
      </c>
      <c r="F8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198.84</v>
      </c>
      <c r="G8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0.72000000000000008</v>
      </c>
      <c r="H8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15.56</v>
      </c>
      <c r="I8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79.090000000000018</v>
      </c>
      <c r="J8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38.229999999999997</v>
      </c>
    </row>
    <row r="9" spans="1:10" ht="15.75" thickBot="1" x14ac:dyDescent="0.3">
      <c r="A9" s="22" t="s">
        <v>22</v>
      </c>
      <c r="B9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4903880.8400000008</v>
      </c>
      <c r="C9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360524.53</v>
      </c>
      <c r="D9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352931.72</v>
      </c>
      <c r="E9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30171.449999999997</v>
      </c>
      <c r="F9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4941645.0999999996</v>
      </c>
      <c r="G9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17789.920000000002</v>
      </c>
      <c r="H9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1800909.0500000003</v>
      </c>
      <c r="I9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1374686.41</v>
      </c>
      <c r="J9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1193654.1400000001</v>
      </c>
    </row>
    <row r="10" spans="1:10" ht="15.75" thickBot="1" x14ac:dyDescent="0.3">
      <c r="A10" s="22" t="s">
        <v>23</v>
      </c>
      <c r="B10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90019304.640559793</v>
      </c>
      <c r="C10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466099.05999999994</v>
      </c>
      <c r="D10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427010.29000000004</v>
      </c>
      <c r="E10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0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90058393.410559803</v>
      </c>
      <c r="G10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324210.18999999994</v>
      </c>
      <c r="H10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8561680.6381348334</v>
      </c>
      <c r="I10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44537254.562391996</v>
      </c>
      <c r="J10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43317606.089999996</v>
      </c>
    </row>
    <row r="11" spans="1:10" ht="15.75" thickBot="1" x14ac:dyDescent="0.3">
      <c r="A11" s="22" t="s">
        <v>24</v>
      </c>
      <c r="B11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8154466.5300000003</v>
      </c>
      <c r="C11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56561301.450000003</v>
      </c>
      <c r="D11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55205737.379999995</v>
      </c>
      <c r="E11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111386.15</v>
      </c>
      <c r="F11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9621416.75</v>
      </c>
      <c r="G11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34637.120000000003</v>
      </c>
      <c r="H11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1579125.7999999998</v>
      </c>
      <c r="I11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3428223.6</v>
      </c>
      <c r="J11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3171393.3</v>
      </c>
    </row>
    <row r="12" spans="1:10" ht="15.75" thickBot="1" x14ac:dyDescent="0.3">
      <c r="A12" s="22" t="s">
        <v>25</v>
      </c>
      <c r="B12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455615.68999999994</v>
      </c>
      <c r="C12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2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2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2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455615.68999999994</v>
      </c>
      <c r="G12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1640.2</v>
      </c>
      <c r="H12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455462.35</v>
      </c>
      <c r="I12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149903.54</v>
      </c>
      <c r="J12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146614.22999999998</v>
      </c>
    </row>
    <row r="13" spans="1:10" ht="15.75" thickBot="1" x14ac:dyDescent="0.3">
      <c r="A13" s="22" t="s">
        <v>26</v>
      </c>
      <c r="B13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3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3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3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3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3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3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3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3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4" spans="1:10" ht="15.75" thickBot="1" x14ac:dyDescent="0.3">
      <c r="A14" s="22" t="s">
        <v>27</v>
      </c>
      <c r="B14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1082227</v>
      </c>
      <c r="C14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4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4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4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1082227</v>
      </c>
      <c r="G14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3896.0199999999995</v>
      </c>
      <c r="H14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96505.38</v>
      </c>
      <c r="I14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303579.93</v>
      </c>
      <c r="J14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297505.08</v>
      </c>
    </row>
    <row r="15" spans="1:10" ht="15.75" thickBot="1" x14ac:dyDescent="0.3">
      <c r="A15" s="22" t="s">
        <v>28</v>
      </c>
      <c r="B15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14211090.233333334</v>
      </c>
      <c r="C15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19370676.399999999</v>
      </c>
      <c r="D15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19809177.460000001</v>
      </c>
      <c r="E15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-1061881.4400000002</v>
      </c>
      <c r="F15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12710707.733333332</v>
      </c>
      <c r="G15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45758.520000000004</v>
      </c>
      <c r="H15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3920412.4777527922</v>
      </c>
      <c r="I15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3252016.8433333337</v>
      </c>
      <c r="J15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2899778.08</v>
      </c>
    </row>
    <row r="16" spans="1:10" ht="15.75" thickBot="1" x14ac:dyDescent="0.3">
      <c r="A16" s="22" t="s">
        <v>29</v>
      </c>
      <c r="B16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6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6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6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6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6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6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6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6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  <row r="17" spans="1:10" ht="15.75" thickBot="1" x14ac:dyDescent="0.3">
      <c r="A17" s="22" t="s">
        <v>30</v>
      </c>
      <c r="B17" s="1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637807</v>
      </c>
      <c r="C17" s="1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200649</v>
      </c>
      <c r="D17" s="1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201172</v>
      </c>
      <c r="E17" s="1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7" s="1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637284</v>
      </c>
      <c r="G17" s="1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2294.2399999999998</v>
      </c>
      <c r="H17" s="1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202853.46</v>
      </c>
      <c r="I17" s="1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122925.19000000002</v>
      </c>
      <c r="J17" s="1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102858.57000000002</v>
      </c>
    </row>
    <row r="18" spans="1:10" x14ac:dyDescent="0.25">
      <c r="A18" s="23" t="s">
        <v>31</v>
      </c>
      <c r="B18" s="20">
        <f>Tabla4[[#This Row],[Aprovisionamientos (MWh)]]+Tabla5[[#This Row],[Aprovisionamientos (MWh)]]+Tabla7[[#This Row],[Aprovisionamientos (MWh)]]+Tabla6[[#This Row],[Aprovisionamientos (MWh)]]+Tabla8[[#This Row],[Aprovisionamientos (MWh)]]+Tabla9[[#This Row],[Aprovisionamientos (MWh)]]+Tabla10[[#This Row],[Aprovisionamientos (MWh)]]+Tabla11[[#This Row],[Aprovisionamientos (MWh)]]+Tabla12[[#This Row],[Aprovisionamientos (MWh)]]+Tabla14[[#This Row],[Aprovisionamientos (MWh)]]+Tabla13[[#This Row],[Aprovisionamientos (MWh)]]+Tabla2[[#This Row],[Aprovisionamientos (MWh)]]</f>
        <v>0</v>
      </c>
      <c r="C18" s="20">
        <f>Tabla4[[#This Row],[Existencias iniciales (MWh)]]+Tabla5[[#This Row],[Existencias iniciales (MWh)]]+Tabla7[[#This Row],[Existencias iniciales (MWh)]]+Tabla6[[#This Row],[Existencias iniciales (MWh)]]+Tabla8[[#This Row],[Existencias iniciales (MWh)]]+Tabla9[[#This Row],[Existencias iniciales (MWh)]]+Tabla10[[#This Row],[Existencias iniciales (MWh)]]+Tabla11[[#This Row],[Existencias iniciales (MWh)]]+Tabla12[[#This Row],[Existencias iniciales (MWh)]]+Tabla14[[#This Row],[Existencias iniciales (MWh)]]+Tabla13[[#This Row],[Existencias iniciales (MWh)]]+Tabla2[[#This Row],[Exitencias iniciales (MWh)]]</f>
        <v>0</v>
      </c>
      <c r="D18" s="20">
        <f>Tabla4[[#This Row],[Existencias finales (MWh)]]+Tabla5[[#This Row],[Existencias finales (MWh)]]+Tabla7[[#This Row],[Existencias finales (MWh)]]+Tabla6[[#This Row],[Existencias finales (MWh)]]+Tabla8[[#This Row],[Existencias finales (MWh)]]+Tabla9[[#This Row],[Existencias finales (MWh)]]+Tabla10[[#This Row],[Existencias finales (MWh)]]+Tabla11[[#This Row],[Existencias finales (MWh)]]+Tabla12[[#This Row],[Existencias finales (MWh)]]+Tabla14[[#This Row],[Existencias finales (MWh)]]+Tabla13[[#This Row],[Existencias finales (MWh)]]+Tabla2[[#This Row],[Exitencias finales (MWh)]]</f>
        <v>0</v>
      </c>
      <c r="E18" s="20">
        <f>Tabla4[[#This Row],[Regularización de existencias iniciales]]+Tabla5[[#This Row],[Regularización de existencias iniciales]]+Tabla7[[#This Row],[Regularización de existencias iniciales]]+Tabla6[[#This Row],[Regularización de existencias iniciales]]+Tabla8[[#This Row],[Regularización de existencias iniciales]]+Tabla9[[#This Row],[Regularización de existencias iniciales]]+Tabla10[[#This Row],[Regularización de existencias iniciales]]+Tabla11[[#This Row],[Regularización de existencias iniciales]]+Tabla12[[#This Row],[Regularización de existencias iniciales]]+Tabla14[[#This Row],[Regularización de existencias iniciales]]+Tabla13[[#This Row],[Regularización de existencias iniciales]]+Tabla2[[#This Row],[Regularización de existencias iniciales]]</f>
        <v>0</v>
      </c>
      <c r="F18" s="20">
        <f>Tabla4[[#This Row],[Consumo (MWh)]]+Tabla5[[#This Row],[Consumo (MWh)]]+Tabla7[[#This Row],[Consumo (MWh)]]+Tabla6[[#This Row],[Consumo (MWh)]]+Tabla8[[#This Row],[Consumo (MWh)]]+Tabla9[[#This Row],[Consumo (MWh)]]+Tabla10[[#This Row],[Consumo (MWh)]]+Tabla11[[#This Row],[Consumo (MWh)]]+Tabla12[[#This Row],[Consumo (MWh)]]+Tabla14[[#This Row],[Consumo (MWh)]]+Tabla13[[#This Row],[Consumo (MWh)]]+Tabla2[[#This Row],[Consumo (MWh)]]</f>
        <v>0</v>
      </c>
      <c r="G18" s="20">
        <f>Tabla4[[#This Row],[Consumo (TJ)]]+Tabla5[[#This Row],[Consumo (TJ)]]+Tabla7[[#This Row],[Consumo (TJ)]]+Tabla6[[#This Row],[Consumo (TJ)]]+Tabla8[[#This Row],[Consumo (TJ)]]+Tabla9[[#This Row],[Consumo (TJ)]]+Tabla10[[#This Row],[Consumo (TJ)]]+Tabla11[[#This Row],[Consumo (TJ)]]+Tabla12[[#This Row],[Consumo (TJ)]]+Tabla14[[#This Row],[Consumo (TJ)]]+Tabla13[[#This Row],[Consumo (TJ)]]+Tabla2[[#This Row],[Consumo (TJ)]]</f>
        <v>0</v>
      </c>
      <c r="H18" s="20">
        <f>Tabla4[[#This Row],[Consumo (en unidades físicas)]]+Tabla5[[#This Row],[Consumo (en unidades físicas)]]+Tabla7[[#This Row],[Consumo (en unidades físicas)]]+Tabla6[[#This Row],[Consumo (en unidades físicas)]]+Tabla8[[#This Row],[Consumo (en unidades físicas)]]+Tabla9[[#This Row],[Consumo (en unidades físicas)]]+Tabla10[[#This Row],[Consumo (en unidades físicas)]]+Tabla11[[#This Row],[Consumo (en unidades físicas)]]+Tabla12[[#This Row],[Consumo (en unidades físicas)]]+Tabla14[[#This Row],[Consumo (en unidades físicas)]]+Tabla13[[#This Row],[Consumo (en unidades físicas)]]+Tabla2[[#This Row],[Consumo (en unidades físicas)]]</f>
        <v>0</v>
      </c>
      <c r="I18" s="20">
        <f>Tabla4[[#This Row],[Electricidad producida (MWh)]]+Tabla5[[#This Row],[Electricidad producida (MWh)]]+Tabla7[[#This Row],[Electricidad producida (MWh)]]+Tabla6[[#This Row],[Electricidad producida (MWh)]]+Tabla8[[#This Row],[Electricidad producida (MWh)]]+Tabla9[[#This Row],[Electricidad producida (MWh)]]+Tabla10[[#This Row],[Electricidad producida (MWh)]]+Tabla11[[#This Row],[Electricidad producida (MWh)]]+Tabla12[[#This Row],[Electricidad producida (MWh)]]+Tabla14[[#This Row],[Electricidad producida (MWh)]]+Tabla13[[#This Row],[Electricidad producida (MWh)]]+Tabla2[[#This Row],[Electricidad producida (MWh)]]</f>
        <v>0</v>
      </c>
      <c r="J18" s="20">
        <f>Tabla4[[#This Row],[Electricidad neta (MWh)]]+Tabla5[[#This Row],[Electricidad neta (MWh)]]+Tabla7[[#This Row],[Electricidad neta (MWh)]]+Tabla6[[#This Row],[Electricidad neta (MWh)]]+Tabla8[[#This Row],[Electricidad neta (MWh)]]+Tabla9[[#This Row],[Electricidad neta (MWh)]]+Tabla10[[#This Row],[Electricidad neta (MWh)]]+Tabla11[[#This Row],[Electricidad neta (MWh)]]+Tabla12[[#This Row],[Electricidad neta (MWh)]]+Tabla14[[#This Row],[Electricidad neta (MWh)]]+Tabla13[[#This Row],[Electricidad neta (MWh)]]+Tabla2[[#This Row],[Electricidad neta (MWh)]]</f>
        <v>0</v>
      </c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M132"/>
  <sheetViews>
    <sheetView tabSelected="1" zoomScale="70" zoomScaleNormal="70" workbookViewId="0">
      <selection activeCell="B1" sqref="B1"/>
    </sheetView>
  </sheetViews>
  <sheetFormatPr baseColWidth="10" defaultRowHeight="15" x14ac:dyDescent="0.25"/>
  <cols>
    <col min="1" max="1" width="22.85546875" bestFit="1" customWidth="1"/>
    <col min="2" max="2" width="29.7109375" bestFit="1" customWidth="1"/>
    <col min="3" max="3" width="17" bestFit="1" customWidth="1"/>
    <col min="4" max="4" width="11.42578125" bestFit="1" customWidth="1"/>
    <col min="5" max="5" width="20.5703125" bestFit="1" customWidth="1"/>
    <col min="6" max="6" width="16.42578125" bestFit="1" customWidth="1"/>
    <col min="7" max="7" width="16.140625" bestFit="1" customWidth="1"/>
    <col min="8" max="8" width="29" bestFit="1" customWidth="1"/>
    <col min="9" max="9" width="33.5703125" bestFit="1" customWidth="1"/>
    <col min="10" max="10" width="17" bestFit="1" customWidth="1"/>
    <col min="11" max="11" width="12.28515625" bestFit="1" customWidth="1"/>
    <col min="12" max="12" width="31" bestFit="1" customWidth="1"/>
    <col min="13" max="13" width="15.5703125" bestFit="1" customWidth="1"/>
    <col min="14" max="14" width="12.42578125" customWidth="1"/>
    <col min="15" max="15" width="7.85546875" customWidth="1"/>
    <col min="16" max="16" width="12.28515625" bestFit="1" customWidth="1"/>
    <col min="17" max="17" width="31" bestFit="1" customWidth="1"/>
    <col min="18" max="18" width="15.5703125" bestFit="1" customWidth="1"/>
    <col min="19" max="19" width="13.42578125" bestFit="1" customWidth="1"/>
  </cols>
  <sheetData>
    <row r="1" spans="1:9" x14ac:dyDescent="0.25">
      <c r="B1" s="34" t="s">
        <v>50</v>
      </c>
      <c r="I1" s="34" t="s">
        <v>51</v>
      </c>
    </row>
    <row r="2" spans="1:9" ht="15" hidden="1" customHeight="1" x14ac:dyDescent="0.25">
      <c r="A2" s="27" t="s">
        <v>48</v>
      </c>
      <c r="B2" s="27" t="s">
        <v>47</v>
      </c>
      <c r="H2" s="27" t="s">
        <v>49</v>
      </c>
      <c r="I2" s="27" t="s">
        <v>47</v>
      </c>
    </row>
    <row r="3" spans="1:9" x14ac:dyDescent="0.25">
      <c r="A3" s="27" t="s">
        <v>34</v>
      </c>
      <c r="B3" s="28" t="s">
        <v>23</v>
      </c>
      <c r="H3" s="27" t="s">
        <v>34</v>
      </c>
      <c r="I3" s="28" t="s">
        <v>23</v>
      </c>
    </row>
    <row r="4" spans="1:9" x14ac:dyDescent="0.25">
      <c r="A4" s="28" t="s">
        <v>35</v>
      </c>
      <c r="B4" s="29">
        <v>5607946.4900000002</v>
      </c>
      <c r="H4" s="28" t="s">
        <v>35</v>
      </c>
      <c r="I4" s="29">
        <v>2493825.77</v>
      </c>
    </row>
    <row r="5" spans="1:9" x14ac:dyDescent="0.25">
      <c r="A5" s="28" t="s">
        <v>36</v>
      </c>
      <c r="B5" s="29">
        <v>8455310.1899999995</v>
      </c>
      <c r="H5" s="28" t="s">
        <v>36</v>
      </c>
      <c r="I5" s="29">
        <v>4159380.69</v>
      </c>
    </row>
    <row r="6" spans="1:9" x14ac:dyDescent="0.25">
      <c r="A6" s="28" t="s">
        <v>37</v>
      </c>
      <c r="B6" s="29">
        <v>6058023.6500000004</v>
      </c>
      <c r="H6" s="28" t="s">
        <v>37</v>
      </c>
      <c r="I6" s="29">
        <v>2897285.29</v>
      </c>
    </row>
    <row r="7" spans="1:9" x14ac:dyDescent="0.25">
      <c r="A7" s="28" t="s">
        <v>38</v>
      </c>
      <c r="B7" s="29">
        <v>5582503.0599999996</v>
      </c>
      <c r="H7" s="28" t="s">
        <v>38</v>
      </c>
      <c r="I7" s="29">
        <v>2648218.2999999998</v>
      </c>
    </row>
    <row r="8" spans="1:9" x14ac:dyDescent="0.25">
      <c r="A8" s="28" t="s">
        <v>39</v>
      </c>
      <c r="B8" s="29">
        <v>6502307.3600000003</v>
      </c>
      <c r="H8" s="28" t="s">
        <v>39</v>
      </c>
      <c r="I8" s="29">
        <v>3108107.21</v>
      </c>
    </row>
    <row r="9" spans="1:9" x14ac:dyDescent="0.25">
      <c r="A9" s="28" t="s">
        <v>40</v>
      </c>
      <c r="B9" s="29">
        <v>8946634.2400000002</v>
      </c>
      <c r="H9" s="28" t="s">
        <v>40</v>
      </c>
      <c r="I9" s="29">
        <v>4412231.1500000004</v>
      </c>
    </row>
    <row r="10" spans="1:9" x14ac:dyDescent="0.25">
      <c r="A10" s="28" t="s">
        <v>41</v>
      </c>
      <c r="B10" s="29">
        <v>9763918.6699999999</v>
      </c>
      <c r="H10" s="28" t="s">
        <v>41</v>
      </c>
      <c r="I10" s="29">
        <v>4834005.43</v>
      </c>
    </row>
    <row r="11" spans="1:9" x14ac:dyDescent="0.25">
      <c r="A11" s="28" t="s">
        <v>42</v>
      </c>
      <c r="B11" s="29">
        <v>9814519.2799999993</v>
      </c>
      <c r="H11" s="28" t="s">
        <v>42</v>
      </c>
      <c r="I11" s="29">
        <v>4821263.93</v>
      </c>
    </row>
    <row r="12" spans="1:9" x14ac:dyDescent="0.25">
      <c r="A12" s="28" t="s">
        <v>43</v>
      </c>
      <c r="B12" s="29">
        <v>9438922.0600000005</v>
      </c>
      <c r="H12" s="28" t="s">
        <v>43</v>
      </c>
      <c r="I12" s="29">
        <v>4636237</v>
      </c>
    </row>
    <row r="13" spans="1:9" x14ac:dyDescent="0.25">
      <c r="A13" s="28" t="s">
        <v>44</v>
      </c>
      <c r="B13" s="29">
        <v>7939457.9299999997</v>
      </c>
      <c r="H13" s="28" t="s">
        <v>44</v>
      </c>
      <c r="I13" s="29">
        <v>3789836.87</v>
      </c>
    </row>
    <row r="14" spans="1:9" x14ac:dyDescent="0.25">
      <c r="A14" s="28" t="s">
        <v>45</v>
      </c>
      <c r="B14" s="29">
        <v>5783093.7199999997</v>
      </c>
      <c r="H14" s="28" t="s">
        <v>45</v>
      </c>
      <c r="I14" s="29">
        <v>2663651.33</v>
      </c>
    </row>
    <row r="15" spans="1:9" x14ac:dyDescent="0.25">
      <c r="A15" s="28" t="s">
        <v>46</v>
      </c>
      <c r="B15" s="29">
        <v>6165756.7605597954</v>
      </c>
      <c r="H15" s="28" t="s">
        <v>46</v>
      </c>
      <c r="I15" s="29">
        <v>2853563.1199999996</v>
      </c>
    </row>
    <row r="35" spans="1:13" x14ac:dyDescent="0.25">
      <c r="B35" s="44" t="s">
        <v>50</v>
      </c>
      <c r="C35" s="45"/>
      <c r="D35" s="45"/>
      <c r="E35" s="45"/>
      <c r="F35" s="46"/>
      <c r="I35" s="44" t="s">
        <v>51</v>
      </c>
      <c r="J35" s="45"/>
      <c r="K35" s="45"/>
      <c r="L35" s="45"/>
      <c r="M35" s="46"/>
    </row>
    <row r="36" spans="1:13" hidden="1" x14ac:dyDescent="0.25">
      <c r="A36" s="27" t="s">
        <v>48</v>
      </c>
      <c r="B36" s="27" t="s">
        <v>47</v>
      </c>
      <c r="C36" s="28"/>
      <c r="D36" s="28"/>
      <c r="E36" s="28"/>
      <c r="F36" s="28"/>
      <c r="H36" s="27" t="s">
        <v>49</v>
      </c>
      <c r="I36" s="27" t="s">
        <v>47</v>
      </c>
      <c r="J36" s="28"/>
      <c r="K36" s="28"/>
      <c r="L36" s="28"/>
      <c r="M36" s="28"/>
    </row>
    <row r="37" spans="1:13" x14ac:dyDescent="0.25">
      <c r="A37" s="27" t="s">
        <v>34</v>
      </c>
      <c r="B37" s="28" t="s">
        <v>28</v>
      </c>
      <c r="C37" s="28" t="s">
        <v>24</v>
      </c>
      <c r="D37" s="28" t="s">
        <v>20</v>
      </c>
      <c r="E37" s="28" t="s">
        <v>19</v>
      </c>
      <c r="F37" s="28" t="s">
        <v>22</v>
      </c>
      <c r="H37" s="27" t="s">
        <v>34</v>
      </c>
      <c r="I37" s="28" t="s">
        <v>28</v>
      </c>
      <c r="J37" s="28" t="s">
        <v>24</v>
      </c>
      <c r="K37" s="28" t="s">
        <v>20</v>
      </c>
      <c r="L37" s="28" t="s">
        <v>19</v>
      </c>
      <c r="M37" s="28" t="s">
        <v>22</v>
      </c>
    </row>
    <row r="38" spans="1:13" x14ac:dyDescent="0.25">
      <c r="A38" s="28" t="s">
        <v>35</v>
      </c>
      <c r="B38" s="29">
        <v>1042990.41</v>
      </c>
      <c r="C38" s="29">
        <v>760738.78</v>
      </c>
      <c r="D38" s="29">
        <v>1006855.52</v>
      </c>
      <c r="E38" s="29">
        <v>742287.2</v>
      </c>
      <c r="F38" s="29">
        <v>390533.74</v>
      </c>
      <c r="H38" s="28" t="s">
        <v>35</v>
      </c>
      <c r="I38" s="29">
        <v>225650.89</v>
      </c>
      <c r="J38" s="29">
        <v>253021.99</v>
      </c>
      <c r="K38" s="29">
        <v>377247.66</v>
      </c>
      <c r="L38" s="29">
        <v>268914.23</v>
      </c>
      <c r="M38" s="29">
        <v>96076.5</v>
      </c>
    </row>
    <row r="39" spans="1:13" x14ac:dyDescent="0.25">
      <c r="A39" s="28" t="s">
        <v>36</v>
      </c>
      <c r="B39" s="29">
        <v>1331130.72</v>
      </c>
      <c r="C39" s="29">
        <v>1058243.21</v>
      </c>
      <c r="D39" s="29">
        <v>969319.17</v>
      </c>
      <c r="E39" s="29">
        <v>723032.36</v>
      </c>
      <c r="F39" s="29">
        <v>390428.2</v>
      </c>
      <c r="H39" s="28" t="s">
        <v>36</v>
      </c>
      <c r="I39" s="29">
        <v>293677.18</v>
      </c>
      <c r="J39" s="29">
        <v>348857.88</v>
      </c>
      <c r="K39" s="29">
        <v>385020.23</v>
      </c>
      <c r="L39" s="29">
        <v>263077.71999999997</v>
      </c>
      <c r="M39" s="29">
        <v>97495.62</v>
      </c>
    </row>
    <row r="40" spans="1:13" x14ac:dyDescent="0.25">
      <c r="A40" s="28" t="s">
        <v>37</v>
      </c>
      <c r="B40" s="29">
        <v>1057497.24</v>
      </c>
      <c r="C40" s="29">
        <v>1050286.22</v>
      </c>
      <c r="D40" s="29">
        <v>979664.11</v>
      </c>
      <c r="E40" s="29">
        <v>684273.77</v>
      </c>
      <c r="F40" s="29">
        <v>406846.65</v>
      </c>
      <c r="H40" s="28" t="s">
        <v>37</v>
      </c>
      <c r="I40" s="29">
        <v>247108.64</v>
      </c>
      <c r="J40" s="29">
        <v>353844.62</v>
      </c>
      <c r="K40" s="29">
        <v>373879.18</v>
      </c>
      <c r="L40" s="29">
        <v>241677.61</v>
      </c>
      <c r="M40" s="29">
        <v>98558.93</v>
      </c>
    </row>
    <row r="41" spans="1:13" x14ac:dyDescent="0.25">
      <c r="A41" s="28" t="s">
        <v>38</v>
      </c>
      <c r="B41" s="29">
        <v>937283.81</v>
      </c>
      <c r="C41" s="29">
        <v>597046.77</v>
      </c>
      <c r="D41" s="29">
        <v>926798.82</v>
      </c>
      <c r="E41" s="29">
        <v>647717.63</v>
      </c>
      <c r="F41" s="29">
        <v>383049.42</v>
      </c>
      <c r="H41" s="28" t="s">
        <v>38</v>
      </c>
      <c r="I41" s="29">
        <v>213387.66</v>
      </c>
      <c r="J41" s="29">
        <v>217226.23999999999</v>
      </c>
      <c r="K41" s="29">
        <v>362439.3</v>
      </c>
      <c r="L41" s="29">
        <v>234666.16</v>
      </c>
      <c r="M41" s="29">
        <v>91491.58</v>
      </c>
    </row>
    <row r="42" spans="1:13" x14ac:dyDescent="0.25">
      <c r="A42" s="28" t="s">
        <v>39</v>
      </c>
      <c r="B42" s="29">
        <v>1122558.8799999999</v>
      </c>
      <c r="C42" s="29">
        <v>577210.31000000006</v>
      </c>
      <c r="D42" s="29">
        <v>941811.13</v>
      </c>
      <c r="E42" s="29">
        <v>661581.93999999994</v>
      </c>
      <c r="F42" s="29">
        <v>305792.12</v>
      </c>
      <c r="H42" s="28" t="s">
        <v>39</v>
      </c>
      <c r="I42" s="29">
        <v>269773.59999999998</v>
      </c>
      <c r="J42" s="29">
        <v>196544.3</v>
      </c>
      <c r="K42" s="29">
        <v>365350.46</v>
      </c>
      <c r="L42" s="29">
        <v>237945.44</v>
      </c>
      <c r="M42" s="29">
        <v>66267.429999999993</v>
      </c>
    </row>
    <row r="43" spans="1:13" x14ac:dyDescent="0.25">
      <c r="A43" s="28" t="s">
        <v>40</v>
      </c>
      <c r="B43" s="29">
        <v>1122783.3400000001</v>
      </c>
      <c r="C43" s="29">
        <v>810678.37</v>
      </c>
      <c r="D43" s="29">
        <v>1121407.27</v>
      </c>
      <c r="E43" s="29">
        <v>680437.36</v>
      </c>
      <c r="F43" s="29">
        <v>490527.81</v>
      </c>
      <c r="H43" s="28" t="s">
        <v>40</v>
      </c>
      <c r="I43" s="29">
        <v>265310.96999999997</v>
      </c>
      <c r="J43" s="29">
        <v>261293.27</v>
      </c>
      <c r="K43" s="29">
        <v>449522.27</v>
      </c>
      <c r="L43" s="29">
        <v>245583.19</v>
      </c>
      <c r="M43" s="29">
        <v>118432.86</v>
      </c>
    </row>
    <row r="44" spans="1:13" x14ac:dyDescent="0.25">
      <c r="A44" s="28" t="s">
        <v>41</v>
      </c>
      <c r="B44" s="29">
        <v>1122752.2333333334</v>
      </c>
      <c r="C44" s="29">
        <v>805293.79</v>
      </c>
      <c r="D44" s="29">
        <v>911983.49</v>
      </c>
      <c r="E44" s="29">
        <v>730324.37</v>
      </c>
      <c r="F44" s="29">
        <v>458675.06</v>
      </c>
      <c r="H44" s="28" t="s">
        <v>41</v>
      </c>
      <c r="I44" s="29">
        <v>266120.02999999997</v>
      </c>
      <c r="J44" s="29">
        <v>259724.42</v>
      </c>
      <c r="K44" s="29">
        <v>351395.74</v>
      </c>
      <c r="L44" s="29">
        <v>263650.73</v>
      </c>
      <c r="M44" s="29">
        <v>111920.01</v>
      </c>
    </row>
    <row r="45" spans="1:13" x14ac:dyDescent="0.25">
      <c r="A45" s="28" t="s">
        <v>42</v>
      </c>
      <c r="B45" s="29">
        <v>1222943.68</v>
      </c>
      <c r="C45" s="29">
        <v>1012167.77</v>
      </c>
      <c r="D45" s="29">
        <v>1048592.4099999999</v>
      </c>
      <c r="E45" s="29">
        <v>755734.12</v>
      </c>
      <c r="F45" s="29">
        <v>426767.69</v>
      </c>
      <c r="H45" s="28" t="s">
        <v>42</v>
      </c>
      <c r="I45" s="29">
        <v>291353.08</v>
      </c>
      <c r="J45" s="29">
        <v>339328.8</v>
      </c>
      <c r="K45" s="29">
        <v>411273.77</v>
      </c>
      <c r="L45" s="29">
        <v>274553.83</v>
      </c>
      <c r="M45" s="29">
        <v>102760.14</v>
      </c>
    </row>
    <row r="46" spans="1:13" x14ac:dyDescent="0.25">
      <c r="A46" s="28" t="s">
        <v>43</v>
      </c>
      <c r="B46" s="29">
        <v>1003676.08</v>
      </c>
      <c r="C46" s="29">
        <v>1045430.93</v>
      </c>
      <c r="D46" s="29">
        <v>1063252.72</v>
      </c>
      <c r="E46" s="29">
        <v>739484.19</v>
      </c>
      <c r="F46" s="29">
        <v>402944.63</v>
      </c>
      <c r="H46" s="28" t="s">
        <v>43</v>
      </c>
      <c r="I46" s="29">
        <v>232135.87</v>
      </c>
      <c r="J46" s="29">
        <v>327717.24</v>
      </c>
      <c r="K46" s="29">
        <v>423528.2</v>
      </c>
      <c r="L46" s="29">
        <v>263356.86</v>
      </c>
      <c r="M46" s="29">
        <v>97518.39</v>
      </c>
    </row>
    <row r="47" spans="1:13" x14ac:dyDescent="0.25">
      <c r="A47" s="28" t="s">
        <v>44</v>
      </c>
      <c r="B47" s="29">
        <v>898620.1</v>
      </c>
      <c r="C47" s="29">
        <v>922581.6</v>
      </c>
      <c r="D47" s="29">
        <v>1228557.23</v>
      </c>
      <c r="E47" s="29">
        <v>824250.32</v>
      </c>
      <c r="F47" s="29">
        <v>441864.48</v>
      </c>
      <c r="H47" s="28" t="s">
        <v>44</v>
      </c>
      <c r="I47" s="29">
        <v>206016.85</v>
      </c>
      <c r="J47" s="29">
        <v>297036.82</v>
      </c>
      <c r="K47" s="29">
        <v>491429.35</v>
      </c>
      <c r="L47" s="29">
        <v>294758.69</v>
      </c>
      <c r="M47" s="29">
        <v>109858.17</v>
      </c>
    </row>
    <row r="48" spans="1:13" x14ac:dyDescent="0.25">
      <c r="A48" s="28" t="s">
        <v>45</v>
      </c>
      <c r="B48" s="29">
        <v>862497.4</v>
      </c>
      <c r="C48" s="29">
        <v>467244</v>
      </c>
      <c r="D48" s="29">
        <v>1018965.56</v>
      </c>
      <c r="E48" s="29">
        <v>706698.98</v>
      </c>
      <c r="F48" s="29">
        <v>403453.33</v>
      </c>
      <c r="H48" s="28" t="s">
        <v>45</v>
      </c>
      <c r="I48" s="29">
        <v>189576.35</v>
      </c>
      <c r="J48" s="29">
        <v>157372.51999999999</v>
      </c>
      <c r="K48" s="29">
        <v>401165.47</v>
      </c>
      <c r="L48" s="29">
        <v>259559.24</v>
      </c>
      <c r="M48" s="29">
        <v>95178.1</v>
      </c>
    </row>
    <row r="49" spans="1:13" x14ac:dyDescent="0.25">
      <c r="A49" s="28" t="s">
        <v>46</v>
      </c>
      <c r="B49" s="29">
        <v>985973.84</v>
      </c>
      <c r="C49" s="29">
        <v>514495</v>
      </c>
      <c r="D49" s="29">
        <v>1082646.01</v>
      </c>
      <c r="E49" s="29">
        <v>730670.56</v>
      </c>
      <c r="F49" s="29">
        <v>440761.97</v>
      </c>
      <c r="H49" s="28" t="s">
        <v>46</v>
      </c>
      <c r="I49" s="29">
        <v>199666.96</v>
      </c>
      <c r="J49" s="29">
        <v>159425.20000000001</v>
      </c>
      <c r="K49" s="29">
        <v>433319.51</v>
      </c>
      <c r="L49" s="29">
        <v>264349.90000000002</v>
      </c>
      <c r="M49" s="29">
        <v>108096.41</v>
      </c>
    </row>
    <row r="68" spans="1:12" hidden="1" x14ac:dyDescent="0.25"/>
    <row r="74" spans="1:12" x14ac:dyDescent="0.25">
      <c r="B74" s="44" t="s">
        <v>50</v>
      </c>
      <c r="C74" s="45"/>
      <c r="D74" s="45"/>
      <c r="E74" s="45"/>
      <c r="F74" s="45"/>
      <c r="G74" s="45"/>
      <c r="H74" s="45"/>
      <c r="I74" s="45"/>
      <c r="J74" s="45"/>
      <c r="K74" s="45"/>
      <c r="L74" s="46"/>
    </row>
    <row r="75" spans="1:12" hidden="1" x14ac:dyDescent="0.25">
      <c r="A75" s="27" t="s">
        <v>48</v>
      </c>
      <c r="B75" s="27" t="s">
        <v>47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</row>
    <row r="76" spans="1:12" x14ac:dyDescent="0.25">
      <c r="A76" s="27" t="s">
        <v>34</v>
      </c>
      <c r="B76" s="28" t="s">
        <v>15</v>
      </c>
      <c r="C76" s="28" t="s">
        <v>16</v>
      </c>
      <c r="D76" s="28" t="s">
        <v>31</v>
      </c>
      <c r="E76" s="28" t="s">
        <v>29</v>
      </c>
      <c r="F76" s="28" t="s">
        <v>26</v>
      </c>
      <c r="G76" s="28" t="s">
        <v>17</v>
      </c>
      <c r="H76" s="28" t="s">
        <v>18</v>
      </c>
      <c r="I76" s="28" t="s">
        <v>27</v>
      </c>
      <c r="J76" s="28" t="s">
        <v>21</v>
      </c>
      <c r="K76" s="28" t="s">
        <v>25</v>
      </c>
      <c r="L76" s="28" t="s">
        <v>30</v>
      </c>
    </row>
    <row r="77" spans="1:12" x14ac:dyDescent="0.25">
      <c r="A77" s="28" t="s">
        <v>35</v>
      </c>
      <c r="B77" s="29">
        <v>0</v>
      </c>
      <c r="C77" s="29">
        <v>146329.98000000001</v>
      </c>
      <c r="D77" s="29">
        <v>0</v>
      </c>
      <c r="E77" s="29">
        <v>0</v>
      </c>
      <c r="F77" s="29">
        <v>0</v>
      </c>
      <c r="G77" s="29">
        <v>129395</v>
      </c>
      <c r="H77" s="29">
        <v>2631.89</v>
      </c>
      <c r="I77" s="29">
        <v>82390</v>
      </c>
      <c r="J77" s="29">
        <v>12.35</v>
      </c>
      <c r="K77" s="29">
        <v>49622.33</v>
      </c>
      <c r="L77" s="29">
        <v>46083</v>
      </c>
    </row>
    <row r="78" spans="1:12" x14ac:dyDescent="0.25">
      <c r="A78" s="28" t="s">
        <v>36</v>
      </c>
      <c r="B78" s="29">
        <v>0</v>
      </c>
      <c r="C78" s="29">
        <v>138608.67000000001</v>
      </c>
      <c r="D78" s="29">
        <v>0</v>
      </c>
      <c r="E78" s="29">
        <v>0</v>
      </c>
      <c r="F78" s="29">
        <v>0</v>
      </c>
      <c r="G78" s="29">
        <v>206147</v>
      </c>
      <c r="H78" s="29">
        <v>1862.85</v>
      </c>
      <c r="I78" s="29">
        <v>87483</v>
      </c>
      <c r="J78" s="29">
        <v>13.52</v>
      </c>
      <c r="K78" s="29">
        <v>42184.959999999999</v>
      </c>
      <c r="L78" s="29">
        <v>69355</v>
      </c>
    </row>
    <row r="79" spans="1:12" x14ac:dyDescent="0.25">
      <c r="A79" s="28" t="s">
        <v>37</v>
      </c>
      <c r="B79" s="29">
        <v>0</v>
      </c>
      <c r="C79" s="29">
        <v>149576.78</v>
      </c>
      <c r="D79" s="29">
        <v>0</v>
      </c>
      <c r="E79" s="29">
        <v>0</v>
      </c>
      <c r="F79" s="29">
        <v>0</v>
      </c>
      <c r="G79" s="29">
        <v>214628</v>
      </c>
      <c r="H79" s="29">
        <v>922.14</v>
      </c>
      <c r="I79" s="29">
        <v>107119</v>
      </c>
      <c r="J79" s="29">
        <v>45.17</v>
      </c>
      <c r="K79" s="29">
        <v>34957.97</v>
      </c>
      <c r="L79" s="29">
        <v>53340</v>
      </c>
    </row>
    <row r="80" spans="1:12" x14ac:dyDescent="0.25">
      <c r="A80" s="28" t="s">
        <v>38</v>
      </c>
      <c r="B80" s="29">
        <v>0</v>
      </c>
      <c r="C80" s="29">
        <v>143286.54</v>
      </c>
      <c r="D80" s="29">
        <v>0</v>
      </c>
      <c r="E80" s="29">
        <v>0</v>
      </c>
      <c r="F80" s="29">
        <v>0</v>
      </c>
      <c r="G80" s="29">
        <v>98877</v>
      </c>
      <c r="H80" s="29">
        <v>0</v>
      </c>
      <c r="I80" s="29">
        <v>103818</v>
      </c>
      <c r="J80" s="29">
        <v>62.88</v>
      </c>
      <c r="K80" s="29">
        <v>25917.52</v>
      </c>
      <c r="L80" s="29">
        <v>51249</v>
      </c>
    </row>
    <row r="81" spans="1:12" x14ac:dyDescent="0.25">
      <c r="A81" s="28" t="s">
        <v>39</v>
      </c>
      <c r="B81" s="29">
        <v>0</v>
      </c>
      <c r="C81" s="29">
        <v>150272.85</v>
      </c>
      <c r="D81" s="29">
        <v>0</v>
      </c>
      <c r="E81" s="29">
        <v>0</v>
      </c>
      <c r="F81" s="29">
        <v>0</v>
      </c>
      <c r="G81" s="29">
        <v>131729</v>
      </c>
      <c r="H81" s="29">
        <v>0</v>
      </c>
      <c r="I81" s="29">
        <v>87364</v>
      </c>
      <c r="J81" s="29">
        <v>13.52</v>
      </c>
      <c r="K81" s="29">
        <v>37259.589999999997</v>
      </c>
      <c r="L81" s="29">
        <v>33288</v>
      </c>
    </row>
    <row r="82" spans="1:12" x14ac:dyDescent="0.25">
      <c r="A82" s="28" t="s">
        <v>40</v>
      </c>
      <c r="B82" s="29">
        <v>0</v>
      </c>
      <c r="C82" s="29">
        <v>144695.79</v>
      </c>
      <c r="D82" s="29">
        <v>0</v>
      </c>
      <c r="E82" s="29">
        <v>0</v>
      </c>
      <c r="F82" s="29">
        <v>0</v>
      </c>
      <c r="G82" s="29">
        <v>123554</v>
      </c>
      <c r="H82" s="29">
        <v>0</v>
      </c>
      <c r="I82" s="29">
        <v>74295</v>
      </c>
      <c r="J82" s="29">
        <v>0</v>
      </c>
      <c r="K82" s="29">
        <v>41551.300000000003</v>
      </c>
      <c r="L82" s="29">
        <v>61825</v>
      </c>
    </row>
    <row r="83" spans="1:12" x14ac:dyDescent="0.25">
      <c r="A83" s="28" t="s">
        <v>41</v>
      </c>
      <c r="B83" s="29">
        <v>0</v>
      </c>
      <c r="C83" s="29">
        <v>142099.34</v>
      </c>
      <c r="D83" s="29">
        <v>0</v>
      </c>
      <c r="E83" s="29">
        <v>0</v>
      </c>
      <c r="F83" s="29">
        <v>0</v>
      </c>
      <c r="G83" s="29">
        <v>225565</v>
      </c>
      <c r="H83" s="29">
        <v>1915.81</v>
      </c>
      <c r="I83" s="29">
        <v>97600</v>
      </c>
      <c r="J83" s="29">
        <v>5.41</v>
      </c>
      <c r="K83" s="29">
        <v>32819.1</v>
      </c>
      <c r="L83" s="29">
        <v>44467</v>
      </c>
    </row>
    <row r="84" spans="1:12" x14ac:dyDescent="0.25">
      <c r="A84" s="28" t="s">
        <v>42</v>
      </c>
      <c r="B84" s="29">
        <v>0</v>
      </c>
      <c r="C84" s="29">
        <v>138556.51999999999</v>
      </c>
      <c r="D84" s="29">
        <v>0</v>
      </c>
      <c r="E84" s="29">
        <v>0</v>
      </c>
      <c r="F84" s="29">
        <v>0</v>
      </c>
      <c r="G84" s="29">
        <v>238836</v>
      </c>
      <c r="H84" s="29">
        <v>2482.4699999999998</v>
      </c>
      <c r="I84" s="29">
        <v>109102</v>
      </c>
      <c r="J84" s="29">
        <v>32.46</v>
      </c>
      <c r="K84" s="29">
        <v>36572.35</v>
      </c>
      <c r="L84" s="29">
        <v>65502</v>
      </c>
    </row>
    <row r="85" spans="1:12" x14ac:dyDescent="0.25">
      <c r="A85" s="28" t="s">
        <v>43</v>
      </c>
      <c r="B85" s="29">
        <v>0</v>
      </c>
      <c r="C85" s="29">
        <v>141039.69</v>
      </c>
      <c r="D85" s="29">
        <v>0</v>
      </c>
      <c r="E85" s="29">
        <v>0</v>
      </c>
      <c r="F85" s="29">
        <v>0</v>
      </c>
      <c r="G85" s="29">
        <v>235911</v>
      </c>
      <c r="H85" s="29">
        <v>2333.91</v>
      </c>
      <c r="I85" s="29">
        <v>103603</v>
      </c>
      <c r="J85" s="29">
        <v>5.41</v>
      </c>
      <c r="K85" s="29">
        <v>40577.699999999997</v>
      </c>
      <c r="L85" s="29">
        <v>51464</v>
      </c>
    </row>
    <row r="86" spans="1:12" x14ac:dyDescent="0.25">
      <c r="A86" s="28" t="s">
        <v>44</v>
      </c>
      <c r="B86" s="29">
        <v>0</v>
      </c>
      <c r="C86" s="29">
        <v>130903.82</v>
      </c>
      <c r="D86" s="29">
        <v>0</v>
      </c>
      <c r="E86" s="29">
        <v>0</v>
      </c>
      <c r="F86" s="29">
        <v>0</v>
      </c>
      <c r="G86" s="29">
        <v>230534</v>
      </c>
      <c r="H86" s="29">
        <v>2616.38</v>
      </c>
      <c r="I86" s="29">
        <v>33961</v>
      </c>
      <c r="J86" s="29">
        <v>8.1199999999999992</v>
      </c>
      <c r="K86" s="29">
        <v>37289.29</v>
      </c>
      <c r="L86" s="29">
        <v>55924</v>
      </c>
    </row>
    <row r="87" spans="1:12" x14ac:dyDescent="0.25">
      <c r="A87" s="28" t="s">
        <v>45</v>
      </c>
      <c r="B87" s="29">
        <v>0</v>
      </c>
      <c r="C87" s="29">
        <v>133021.13</v>
      </c>
      <c r="D87" s="29">
        <v>0</v>
      </c>
      <c r="E87" s="29">
        <v>0</v>
      </c>
      <c r="F87" s="29">
        <v>0</v>
      </c>
      <c r="G87" s="29">
        <v>202468</v>
      </c>
      <c r="H87" s="29">
        <v>2410.04</v>
      </c>
      <c r="I87" s="29">
        <v>114796</v>
      </c>
      <c r="J87" s="29">
        <v>0</v>
      </c>
      <c r="K87" s="29">
        <v>36717.65</v>
      </c>
      <c r="L87" s="29">
        <v>60881</v>
      </c>
    </row>
    <row r="88" spans="1:12" x14ac:dyDescent="0.25">
      <c r="A88" s="28" t="s">
        <v>46</v>
      </c>
      <c r="B88" s="29">
        <v>0</v>
      </c>
      <c r="C88" s="29">
        <v>142653.29999999999</v>
      </c>
      <c r="D88" s="29">
        <v>0</v>
      </c>
      <c r="E88" s="29">
        <v>0</v>
      </c>
      <c r="F88" s="29">
        <v>0</v>
      </c>
      <c r="G88" s="29">
        <v>180884</v>
      </c>
      <c r="H88" s="29">
        <v>3027.87</v>
      </c>
      <c r="I88" s="29">
        <v>80696</v>
      </c>
      <c r="J88" s="29">
        <v>0</v>
      </c>
      <c r="K88" s="29">
        <v>40145.93</v>
      </c>
      <c r="L88" s="29">
        <v>43906</v>
      </c>
    </row>
    <row r="92" spans="1:12" hidden="1" x14ac:dyDescent="0.25"/>
    <row r="94" spans="1:12" hidden="1" x14ac:dyDescent="0.25"/>
    <row r="96" spans="1:12" hidden="1" x14ac:dyDescent="0.25"/>
    <row r="110" hidden="1" x14ac:dyDescent="0.25"/>
    <row r="118" spans="1:12" x14ac:dyDescent="0.25">
      <c r="B118" s="43" t="s">
        <v>51</v>
      </c>
      <c r="C118" s="43"/>
      <c r="D118" s="43"/>
      <c r="E118" s="43"/>
      <c r="F118" s="43"/>
      <c r="G118" s="43"/>
      <c r="H118" s="43"/>
      <c r="I118" s="43"/>
      <c r="J118" s="43"/>
      <c r="K118" s="43"/>
      <c r="L118" s="43"/>
    </row>
    <row r="119" spans="1:12" hidden="1" x14ac:dyDescent="0.25">
      <c r="A119" s="27" t="s">
        <v>49</v>
      </c>
      <c r="B119" s="27" t="s">
        <v>47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</row>
    <row r="120" spans="1:12" x14ac:dyDescent="0.25">
      <c r="A120" s="27" t="s">
        <v>34</v>
      </c>
      <c r="B120" s="28" t="s">
        <v>15</v>
      </c>
      <c r="C120" s="28" t="s">
        <v>16</v>
      </c>
      <c r="D120" s="28" t="s">
        <v>31</v>
      </c>
      <c r="E120" s="28" t="s">
        <v>29</v>
      </c>
      <c r="F120" s="28" t="s">
        <v>26</v>
      </c>
      <c r="G120" s="28" t="s">
        <v>17</v>
      </c>
      <c r="H120" s="28" t="s">
        <v>18</v>
      </c>
      <c r="I120" s="28" t="s">
        <v>27</v>
      </c>
      <c r="J120" s="28" t="s">
        <v>21</v>
      </c>
      <c r="K120" s="28" t="s">
        <v>25</v>
      </c>
      <c r="L120" s="28" t="s">
        <v>30</v>
      </c>
    </row>
    <row r="121" spans="1:12" x14ac:dyDescent="0.25">
      <c r="A121" s="28" t="s">
        <v>35</v>
      </c>
      <c r="B121" s="29">
        <v>0</v>
      </c>
      <c r="C121" s="29">
        <v>50543.17</v>
      </c>
      <c r="D121" s="29">
        <v>0</v>
      </c>
      <c r="E121" s="29">
        <v>0</v>
      </c>
      <c r="F121" s="29">
        <v>0</v>
      </c>
      <c r="G121" s="29">
        <v>46093.26</v>
      </c>
      <c r="H121" s="29">
        <v>847.06</v>
      </c>
      <c r="I121" s="29">
        <v>24696.26</v>
      </c>
      <c r="J121" s="29">
        <v>3.81</v>
      </c>
      <c r="K121" s="29">
        <v>16240.04</v>
      </c>
      <c r="L121" s="29">
        <v>6135.62</v>
      </c>
    </row>
    <row r="122" spans="1:12" x14ac:dyDescent="0.25">
      <c r="A122" s="28" t="s">
        <v>36</v>
      </c>
      <c r="B122" s="29">
        <v>0</v>
      </c>
      <c r="C122" s="29">
        <v>47696.77</v>
      </c>
      <c r="D122" s="29">
        <v>0</v>
      </c>
      <c r="E122" s="29">
        <v>0</v>
      </c>
      <c r="F122" s="29">
        <v>0</v>
      </c>
      <c r="G122" s="29">
        <v>73977.679999999993</v>
      </c>
      <c r="H122" s="29">
        <v>599.36</v>
      </c>
      <c r="I122" s="29">
        <v>27369.37</v>
      </c>
      <c r="J122" s="29">
        <v>4.83</v>
      </c>
      <c r="K122" s="29">
        <v>13425.3</v>
      </c>
      <c r="L122" s="29">
        <v>9179.2800000000007</v>
      </c>
    </row>
    <row r="123" spans="1:12" x14ac:dyDescent="0.25">
      <c r="A123" s="28" t="s">
        <v>37</v>
      </c>
      <c r="B123" s="29">
        <v>0</v>
      </c>
      <c r="C123" s="29">
        <v>51286.37</v>
      </c>
      <c r="D123" s="29">
        <v>0</v>
      </c>
      <c r="E123" s="29">
        <v>0</v>
      </c>
      <c r="F123" s="29">
        <v>0</v>
      </c>
      <c r="G123" s="29">
        <v>74689.86</v>
      </c>
      <c r="H123" s="29">
        <v>296</v>
      </c>
      <c r="I123" s="29">
        <v>35139.449999999997</v>
      </c>
      <c r="J123" s="29">
        <v>13.05</v>
      </c>
      <c r="K123" s="29">
        <v>12640.63</v>
      </c>
      <c r="L123" s="29">
        <v>9970.11</v>
      </c>
    </row>
    <row r="124" spans="1:12" x14ac:dyDescent="0.25">
      <c r="A124" s="28" t="s">
        <v>38</v>
      </c>
      <c r="B124" s="29">
        <v>0</v>
      </c>
      <c r="C124" s="29">
        <v>48667.73</v>
      </c>
      <c r="D124" s="29">
        <v>0</v>
      </c>
      <c r="E124" s="29">
        <v>0</v>
      </c>
      <c r="F124" s="29">
        <v>0</v>
      </c>
      <c r="G124" s="29">
        <v>37286.54</v>
      </c>
      <c r="H124" s="29">
        <v>0</v>
      </c>
      <c r="I124" s="29">
        <v>33158.75</v>
      </c>
      <c r="J124" s="29">
        <v>5.0999999999999996</v>
      </c>
      <c r="K124" s="29">
        <v>9495.73</v>
      </c>
      <c r="L124" s="29">
        <v>8605.93</v>
      </c>
    </row>
    <row r="125" spans="1:12" x14ac:dyDescent="0.25">
      <c r="A125" s="28" t="s">
        <v>39</v>
      </c>
      <c r="B125" s="29">
        <v>0</v>
      </c>
      <c r="C125" s="29">
        <v>50674.42</v>
      </c>
      <c r="D125" s="29">
        <v>0</v>
      </c>
      <c r="E125" s="29">
        <v>0</v>
      </c>
      <c r="F125" s="29">
        <v>0</v>
      </c>
      <c r="G125" s="29">
        <v>46967.57</v>
      </c>
      <c r="H125" s="29">
        <v>0</v>
      </c>
      <c r="I125" s="29">
        <v>27498.84</v>
      </c>
      <c r="J125" s="29">
        <v>2.4900000000000002</v>
      </c>
      <c r="K125" s="29">
        <v>12365.52</v>
      </c>
      <c r="L125" s="29">
        <v>4398.75</v>
      </c>
    </row>
    <row r="126" spans="1:12" x14ac:dyDescent="0.25">
      <c r="A126" s="28" t="s">
        <v>40</v>
      </c>
      <c r="B126" s="29">
        <v>0</v>
      </c>
      <c r="C126" s="29">
        <v>48889.13</v>
      </c>
      <c r="D126" s="29">
        <v>0</v>
      </c>
      <c r="E126" s="29">
        <v>0</v>
      </c>
      <c r="F126" s="29">
        <v>0</v>
      </c>
      <c r="G126" s="29">
        <v>42031.44</v>
      </c>
      <c r="H126" s="29">
        <v>0</v>
      </c>
      <c r="I126" s="29">
        <v>21662.13</v>
      </c>
      <c r="J126" s="29">
        <v>0</v>
      </c>
      <c r="K126" s="29">
        <v>13943.02</v>
      </c>
      <c r="L126" s="29">
        <v>12044.4</v>
      </c>
    </row>
    <row r="127" spans="1:12" x14ac:dyDescent="0.25">
      <c r="A127" s="28" t="s">
        <v>41</v>
      </c>
      <c r="B127" s="29">
        <v>0</v>
      </c>
      <c r="C127" s="29">
        <v>47869.8</v>
      </c>
      <c r="D127" s="29">
        <v>0</v>
      </c>
      <c r="E127" s="29">
        <v>0</v>
      </c>
      <c r="F127" s="29">
        <v>0</v>
      </c>
      <c r="G127" s="29">
        <v>75290.490000000005</v>
      </c>
      <c r="H127" s="29">
        <v>603.29</v>
      </c>
      <c r="I127" s="29">
        <v>28806.07</v>
      </c>
      <c r="J127" s="29">
        <v>0.83</v>
      </c>
      <c r="K127" s="29">
        <v>10424.540000000001</v>
      </c>
      <c r="L127" s="29">
        <v>8988.52</v>
      </c>
    </row>
    <row r="128" spans="1:12" x14ac:dyDescent="0.25">
      <c r="A128" s="28" t="s">
        <v>42</v>
      </c>
      <c r="B128" s="29">
        <v>0</v>
      </c>
      <c r="C128" s="29">
        <v>46386.76</v>
      </c>
      <c r="D128" s="29">
        <v>0</v>
      </c>
      <c r="E128" s="29">
        <v>0</v>
      </c>
      <c r="F128" s="29">
        <v>0</v>
      </c>
      <c r="G128" s="29">
        <v>81763.97</v>
      </c>
      <c r="H128" s="29">
        <v>782.32</v>
      </c>
      <c r="I128" s="29">
        <v>32919.370000000003</v>
      </c>
      <c r="J128" s="29">
        <v>3.4</v>
      </c>
      <c r="K128" s="29">
        <v>12051.64</v>
      </c>
      <c r="L128" s="29">
        <v>11748.27</v>
      </c>
    </row>
    <row r="129" spans="1:12" x14ac:dyDescent="0.25">
      <c r="A129" s="28" t="s">
        <v>43</v>
      </c>
      <c r="B129" s="29">
        <v>0</v>
      </c>
      <c r="C129" s="29">
        <v>47803.31</v>
      </c>
      <c r="D129" s="29">
        <v>0</v>
      </c>
      <c r="E129" s="29">
        <v>0</v>
      </c>
      <c r="F129" s="29">
        <v>0</v>
      </c>
      <c r="G129" s="29">
        <v>77477.919999999998</v>
      </c>
      <c r="H129" s="29">
        <v>736.14</v>
      </c>
      <c r="I129" s="29">
        <v>31607.71</v>
      </c>
      <c r="J129" s="29">
        <v>1.36</v>
      </c>
      <c r="K129" s="29">
        <v>13569.26</v>
      </c>
      <c r="L129" s="29">
        <v>8802.0300000000007</v>
      </c>
    </row>
    <row r="130" spans="1:12" x14ac:dyDescent="0.25">
      <c r="A130" s="28" t="s">
        <v>44</v>
      </c>
      <c r="B130" s="29">
        <v>0</v>
      </c>
      <c r="C130" s="29">
        <v>44457.97</v>
      </c>
      <c r="D130" s="29">
        <v>0</v>
      </c>
      <c r="E130" s="29">
        <v>0</v>
      </c>
      <c r="F130" s="29">
        <v>0</v>
      </c>
      <c r="G130" s="29">
        <v>78458.880000000005</v>
      </c>
      <c r="H130" s="29">
        <v>825.5</v>
      </c>
      <c r="I130" s="29">
        <v>9998.18</v>
      </c>
      <c r="J130" s="29">
        <v>3.36</v>
      </c>
      <c r="K130" s="29">
        <v>10458.549999999999</v>
      </c>
      <c r="L130" s="29">
        <v>8982.35</v>
      </c>
    </row>
    <row r="131" spans="1:12" x14ac:dyDescent="0.25">
      <c r="A131" s="28" t="s">
        <v>45</v>
      </c>
      <c r="B131" s="29">
        <v>0</v>
      </c>
      <c r="C131" s="29">
        <v>45771.92</v>
      </c>
      <c r="D131" s="29">
        <v>0</v>
      </c>
      <c r="E131" s="29">
        <v>0</v>
      </c>
      <c r="F131" s="29">
        <v>0</v>
      </c>
      <c r="G131" s="29">
        <v>68193.27</v>
      </c>
      <c r="H131" s="29">
        <v>772.16</v>
      </c>
      <c r="I131" s="29">
        <v>0</v>
      </c>
      <c r="J131" s="29">
        <v>0</v>
      </c>
      <c r="K131" s="29">
        <v>10959.29</v>
      </c>
      <c r="L131" s="29">
        <v>9202.2900000000009</v>
      </c>
    </row>
    <row r="132" spans="1:12" x14ac:dyDescent="0.25">
      <c r="A132" s="28" t="s">
        <v>46</v>
      </c>
      <c r="B132" s="29">
        <v>0</v>
      </c>
      <c r="C132" s="29">
        <v>48959.76</v>
      </c>
      <c r="D132" s="29">
        <v>0</v>
      </c>
      <c r="E132" s="29">
        <v>0</v>
      </c>
      <c r="F132" s="29">
        <v>0</v>
      </c>
      <c r="G132" s="29">
        <v>56050.05</v>
      </c>
      <c r="H132" s="29">
        <v>976.56</v>
      </c>
      <c r="I132" s="29">
        <v>24648.95</v>
      </c>
      <c r="J132" s="29">
        <v>0</v>
      </c>
      <c r="K132" s="29">
        <v>11040.71</v>
      </c>
      <c r="L132" s="29">
        <v>4801.0200000000004</v>
      </c>
    </row>
  </sheetData>
  <mergeCells count="4">
    <mergeCell ref="B118:L118"/>
    <mergeCell ref="B35:F35"/>
    <mergeCell ref="B74:L74"/>
    <mergeCell ref="I35:M35"/>
  </mergeCells>
  <pageMargins left="0.7" right="0.7" top="0.75" bottom="0.75" header="0.3" footer="0.3"/>
  <pageSetup paperSize="9" orientation="portrait" r:id="rId7"/>
  <drawing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59999389629810485"/>
  </sheetPr>
  <dimension ref="A1:K205"/>
  <sheetViews>
    <sheetView topLeftCell="A22" zoomScale="55" zoomScaleNormal="55" workbookViewId="0">
      <selection activeCell="C36" sqref="C36:K52"/>
    </sheetView>
  </sheetViews>
  <sheetFormatPr baseColWidth="10" defaultRowHeight="15" x14ac:dyDescent="0.25"/>
  <cols>
    <col min="2" max="2" width="33" customWidth="1"/>
    <col min="3" max="3" width="27.85546875" customWidth="1"/>
    <col min="4" max="4" width="27.42578125" customWidth="1"/>
    <col min="5" max="5" width="26.140625" customWidth="1"/>
    <col min="6" max="6" width="36.7109375" customWidth="1"/>
    <col min="7" max="7" width="18.28515625" customWidth="1"/>
    <col min="8" max="8" width="15" customWidth="1"/>
    <col min="9" max="9" width="30" customWidth="1"/>
    <col min="10" max="10" width="29.5703125" customWidth="1"/>
    <col min="11" max="11" width="24.7109375" customWidth="1"/>
  </cols>
  <sheetData>
    <row r="1" spans="1:11" ht="15.75" thickBot="1" x14ac:dyDescent="0.3">
      <c r="A1" s="14" t="s">
        <v>34</v>
      </c>
      <c r="B1" s="7" t="s">
        <v>5</v>
      </c>
      <c r="C1" s="7" t="s">
        <v>6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16" t="s">
        <v>14</v>
      </c>
    </row>
    <row r="2" spans="1:11" ht="15.75" thickBot="1" x14ac:dyDescent="0.3">
      <c r="A2" s="15" t="s">
        <v>35</v>
      </c>
      <c r="B2" s="9" t="s">
        <v>15</v>
      </c>
      <c r="C2" s="10">
        <f>Enero!B2</f>
        <v>0</v>
      </c>
      <c r="D2" s="10">
        <f>Enero!C2</f>
        <v>0</v>
      </c>
      <c r="E2" s="10">
        <f>Enero!D2</f>
        <v>0</v>
      </c>
      <c r="F2" s="10">
        <f>Enero!E2</f>
        <v>0</v>
      </c>
      <c r="G2" s="10">
        <f>Enero!F2</f>
        <v>0</v>
      </c>
      <c r="H2" s="10">
        <f>Enero!G2</f>
        <v>0</v>
      </c>
      <c r="I2" s="10">
        <f>Enero!H2</f>
        <v>0</v>
      </c>
      <c r="J2" s="10">
        <f>Enero!I2</f>
        <v>0</v>
      </c>
      <c r="K2" s="17">
        <f>Enero!J2</f>
        <v>0</v>
      </c>
    </row>
    <row r="3" spans="1:11" ht="15.75" thickBot="1" x14ac:dyDescent="0.3">
      <c r="A3" s="15" t="s">
        <v>35</v>
      </c>
      <c r="B3" s="9" t="s">
        <v>16</v>
      </c>
      <c r="C3" s="10">
        <f>Enero!B3</f>
        <v>146199.28</v>
      </c>
      <c r="D3" s="10">
        <f>Enero!C3</f>
        <v>28.55</v>
      </c>
      <c r="E3" s="10">
        <f>Enero!D3</f>
        <v>28.31</v>
      </c>
      <c r="F3" s="10">
        <f>Enero!E3</f>
        <v>130.46</v>
      </c>
      <c r="G3" s="10">
        <f>Enero!F3</f>
        <v>146329.98000000001</v>
      </c>
      <c r="H3" s="10">
        <f>Enero!G3</f>
        <v>526.78</v>
      </c>
      <c r="I3" s="10">
        <f>Enero!H3</f>
        <v>31120.5</v>
      </c>
      <c r="J3" s="10">
        <f>Enero!I3</f>
        <v>53390.01</v>
      </c>
      <c r="K3" s="17">
        <f>Enero!J3</f>
        <v>50543.17</v>
      </c>
    </row>
    <row r="4" spans="1:11" ht="15.75" thickBot="1" x14ac:dyDescent="0.3">
      <c r="A4" s="15" t="s">
        <v>35</v>
      </c>
      <c r="B4" s="9" t="s">
        <v>17</v>
      </c>
      <c r="C4" s="10">
        <f>Enero!B4</f>
        <v>129395</v>
      </c>
      <c r="D4" s="10">
        <f>Enero!C4</f>
        <v>0</v>
      </c>
      <c r="E4" s="10">
        <f>Enero!D4</f>
        <v>0</v>
      </c>
      <c r="F4" s="10">
        <f>Enero!E4</f>
        <v>0</v>
      </c>
      <c r="G4" s="10">
        <f>Enero!F4</f>
        <v>129395</v>
      </c>
      <c r="H4" s="10">
        <f>Enero!G4</f>
        <v>465.82</v>
      </c>
      <c r="I4" s="10">
        <f>Enero!H4</f>
        <v>133396.91</v>
      </c>
      <c r="J4" s="10">
        <f>Enero!I4</f>
        <v>49826.05</v>
      </c>
      <c r="K4" s="17">
        <f>Enero!J4</f>
        <v>46093.26</v>
      </c>
    </row>
    <row r="5" spans="1:11" ht="15.75" thickBot="1" x14ac:dyDescent="0.3">
      <c r="A5" s="15" t="s">
        <v>35</v>
      </c>
      <c r="B5" s="9" t="s">
        <v>18</v>
      </c>
      <c r="C5" s="10">
        <f>Enero!B5</f>
        <v>2631.89</v>
      </c>
      <c r="D5" s="10">
        <f>Enero!C5</f>
        <v>0</v>
      </c>
      <c r="E5" s="10">
        <f>Enero!D5</f>
        <v>0</v>
      </c>
      <c r="F5" s="10">
        <f>Enero!E5</f>
        <v>0</v>
      </c>
      <c r="G5" s="10">
        <f>Enero!F5</f>
        <v>2631.89</v>
      </c>
      <c r="H5" s="10">
        <f>Enero!G5</f>
        <v>9.4700000000000006</v>
      </c>
      <c r="I5" s="10">
        <f>Enero!H5</f>
        <v>596.79999999999995</v>
      </c>
      <c r="J5" s="10">
        <f>Enero!I5</f>
        <v>915.9</v>
      </c>
      <c r="K5" s="17">
        <f>Enero!J5</f>
        <v>847.06</v>
      </c>
    </row>
    <row r="6" spans="1:11" ht="15.75" thickBot="1" x14ac:dyDescent="0.3">
      <c r="A6" s="15" t="s">
        <v>35</v>
      </c>
      <c r="B6" s="9" t="s">
        <v>19</v>
      </c>
      <c r="C6" s="10">
        <f>Enero!B6</f>
        <v>706221.14</v>
      </c>
      <c r="D6" s="10">
        <f>Enero!C6</f>
        <v>949829.7</v>
      </c>
      <c r="E6" s="10">
        <f>Enero!D6</f>
        <v>918049.35</v>
      </c>
      <c r="F6" s="10">
        <f>Enero!E6</f>
        <v>4285.71</v>
      </c>
      <c r="G6" s="10">
        <f>Enero!F6</f>
        <v>742287.2</v>
      </c>
      <c r="H6" s="10">
        <f>Enero!G6</f>
        <v>2672.24</v>
      </c>
      <c r="I6" s="10">
        <f>Enero!H6</f>
        <v>65242.22</v>
      </c>
      <c r="J6" s="10">
        <f>Enero!I6</f>
        <v>290129.90000000002</v>
      </c>
      <c r="K6" s="17">
        <f>Enero!J6</f>
        <v>268914.23</v>
      </c>
    </row>
    <row r="7" spans="1:11" ht="15.75" thickBot="1" x14ac:dyDescent="0.3">
      <c r="A7" s="15" t="s">
        <v>35</v>
      </c>
      <c r="B7" s="9" t="s">
        <v>20</v>
      </c>
      <c r="C7" s="10">
        <f>Enero!B7</f>
        <v>969720.31999999995</v>
      </c>
      <c r="D7" s="10">
        <f>Enero!C7</f>
        <v>569898.49</v>
      </c>
      <c r="E7" s="10">
        <f>Enero!D7</f>
        <v>530891.99</v>
      </c>
      <c r="F7" s="10">
        <f>Enero!E7</f>
        <v>-1871.3</v>
      </c>
      <c r="G7" s="10">
        <f>Enero!F7</f>
        <v>1006855.52</v>
      </c>
      <c r="H7" s="10">
        <f>Enero!G7</f>
        <v>3624.68</v>
      </c>
      <c r="I7" s="10">
        <f>Enero!H7</f>
        <v>84508.99</v>
      </c>
      <c r="J7" s="10">
        <f>Enero!I7</f>
        <v>390049.9</v>
      </c>
      <c r="K7" s="17">
        <f>Enero!J7</f>
        <v>377247.66</v>
      </c>
    </row>
    <row r="8" spans="1:11" ht="15.75" thickBot="1" x14ac:dyDescent="0.3">
      <c r="A8" s="15" t="s">
        <v>35</v>
      </c>
      <c r="B8" s="9" t="s">
        <v>21</v>
      </c>
      <c r="C8" s="10">
        <f>Enero!B8</f>
        <v>0</v>
      </c>
      <c r="D8" s="10">
        <f>Enero!C8</f>
        <v>344.63</v>
      </c>
      <c r="E8" s="10">
        <f>Enero!D8</f>
        <v>332.27</v>
      </c>
      <c r="F8" s="10">
        <f>Enero!E8</f>
        <v>-0.01</v>
      </c>
      <c r="G8" s="10">
        <f>Enero!F8</f>
        <v>12.35</v>
      </c>
      <c r="H8" s="10">
        <f>Enero!G8</f>
        <v>0.04</v>
      </c>
      <c r="I8" s="10">
        <f>Enero!H8</f>
        <v>0.96</v>
      </c>
      <c r="J8" s="10">
        <f>Enero!I8</f>
        <v>5.51</v>
      </c>
      <c r="K8" s="17">
        <f>Enero!J8</f>
        <v>3.81</v>
      </c>
    </row>
    <row r="9" spans="1:11" ht="15.75" thickBot="1" x14ac:dyDescent="0.3">
      <c r="A9" s="15" t="s">
        <v>35</v>
      </c>
      <c r="B9" s="9" t="s">
        <v>22</v>
      </c>
      <c r="C9" s="10">
        <f>Enero!B9</f>
        <v>380706.21</v>
      </c>
      <c r="D9" s="10">
        <f>Enero!C9</f>
        <v>31129.22</v>
      </c>
      <c r="E9" s="10">
        <f>Enero!D9</f>
        <v>37571.089999999997</v>
      </c>
      <c r="F9" s="10">
        <f>Enero!E9</f>
        <v>16269.4</v>
      </c>
      <c r="G9" s="10">
        <f>Enero!F9</f>
        <v>390533.74</v>
      </c>
      <c r="H9" s="10">
        <f>Enero!G9</f>
        <v>1405.92</v>
      </c>
      <c r="I9" s="10">
        <f>Enero!H9</f>
        <v>152235.79</v>
      </c>
      <c r="J9" s="10">
        <f>Enero!I9</f>
        <v>110613.62</v>
      </c>
      <c r="K9" s="17">
        <f>Enero!J9</f>
        <v>96076.5</v>
      </c>
    </row>
    <row r="10" spans="1:11" ht="15.75" thickBot="1" x14ac:dyDescent="0.3">
      <c r="A10" s="15" t="s">
        <v>35</v>
      </c>
      <c r="B10" s="9" t="s">
        <v>23</v>
      </c>
      <c r="C10" s="10">
        <f>Enero!B10</f>
        <v>5575846.5700000003</v>
      </c>
      <c r="D10" s="10">
        <f>Enero!C10</f>
        <v>72762</v>
      </c>
      <c r="E10" s="10">
        <f>Enero!D10</f>
        <v>40662.080000000002</v>
      </c>
      <c r="F10" s="10">
        <f>Enero!E10</f>
        <v>0</v>
      </c>
      <c r="G10" s="10">
        <f>Enero!F10</f>
        <v>5607946.4900000002</v>
      </c>
      <c r="H10" s="10">
        <f>Enero!G10</f>
        <v>20188.61</v>
      </c>
      <c r="I10" s="10">
        <f>Enero!H10</f>
        <v>536141.64</v>
      </c>
      <c r="J10" s="10">
        <f>Enero!I10</f>
        <v>2576118.33</v>
      </c>
      <c r="K10" s="17">
        <f>Enero!J10</f>
        <v>2493825.77</v>
      </c>
    </row>
    <row r="11" spans="1:11" ht="15.75" thickBot="1" x14ac:dyDescent="0.3">
      <c r="A11" s="15" t="s">
        <v>35</v>
      </c>
      <c r="B11" s="9" t="s">
        <v>24</v>
      </c>
      <c r="C11" s="10">
        <f>Enero!B11</f>
        <v>2223493.4900000002</v>
      </c>
      <c r="D11" s="10">
        <f>Enero!C11</f>
        <v>4387039.7699999996</v>
      </c>
      <c r="E11" s="10">
        <f>Enero!D11</f>
        <v>5903253.8200000003</v>
      </c>
      <c r="F11" s="10">
        <f>Enero!E11</f>
        <v>53459.34</v>
      </c>
      <c r="G11" s="10">
        <f>Enero!F11</f>
        <v>760738.78</v>
      </c>
      <c r="H11" s="10">
        <f>Enero!G11</f>
        <v>2738.66</v>
      </c>
      <c r="I11" s="10">
        <f>Enero!H11</f>
        <v>118624.68</v>
      </c>
      <c r="J11" s="10">
        <f>Enero!I11</f>
        <v>275801.15000000002</v>
      </c>
      <c r="K11" s="17">
        <f>Enero!J11</f>
        <v>253021.99</v>
      </c>
    </row>
    <row r="12" spans="1:11" ht="15.75" thickBot="1" x14ac:dyDescent="0.3">
      <c r="A12" s="15" t="s">
        <v>35</v>
      </c>
      <c r="B12" s="9" t="s">
        <v>25</v>
      </c>
      <c r="C12" s="10">
        <f>Enero!B12</f>
        <v>49622.33</v>
      </c>
      <c r="D12" s="10">
        <f>Enero!C12</f>
        <v>0</v>
      </c>
      <c r="E12" s="10">
        <f>Enero!D12</f>
        <v>0</v>
      </c>
      <c r="F12" s="10">
        <f>Enero!E12</f>
        <v>0</v>
      </c>
      <c r="G12" s="10">
        <f>Enero!F12</f>
        <v>49622.33</v>
      </c>
      <c r="H12" s="10">
        <f>Enero!G12</f>
        <v>178.64</v>
      </c>
      <c r="I12" s="10">
        <f>Enero!H12</f>
        <v>49622.33</v>
      </c>
      <c r="J12" s="10">
        <f>Enero!I12</f>
        <v>16605.189999999999</v>
      </c>
      <c r="K12" s="17">
        <f>Enero!J12</f>
        <v>16240.04</v>
      </c>
    </row>
    <row r="13" spans="1:11" ht="15.75" thickBot="1" x14ac:dyDescent="0.3">
      <c r="A13" s="15" t="s">
        <v>35</v>
      </c>
      <c r="B13" s="9" t="s">
        <v>26</v>
      </c>
      <c r="C13" s="10">
        <f>Enero!B13</f>
        <v>0</v>
      </c>
      <c r="D13" s="10">
        <f>Enero!C13</f>
        <v>0</v>
      </c>
      <c r="E13" s="10">
        <f>Enero!D13</f>
        <v>0</v>
      </c>
      <c r="F13" s="10">
        <f>Enero!E13</f>
        <v>0</v>
      </c>
      <c r="G13" s="10">
        <f>Enero!F13</f>
        <v>0</v>
      </c>
      <c r="H13" s="10">
        <f>Enero!G13</f>
        <v>0</v>
      </c>
      <c r="I13" s="10">
        <f>Enero!H13</f>
        <v>0</v>
      </c>
      <c r="J13" s="10">
        <f>Enero!I13</f>
        <v>0</v>
      </c>
      <c r="K13" s="17">
        <f>Enero!J13</f>
        <v>0</v>
      </c>
    </row>
    <row r="14" spans="1:11" ht="15.75" thickBot="1" x14ac:dyDescent="0.3">
      <c r="A14" s="15" t="s">
        <v>35</v>
      </c>
      <c r="B14" s="9" t="s">
        <v>27</v>
      </c>
      <c r="C14" s="10">
        <f>Enero!B14</f>
        <v>82390</v>
      </c>
      <c r="D14" s="10">
        <f>Enero!C14</f>
        <v>0</v>
      </c>
      <c r="E14" s="10">
        <f>Enero!D14</f>
        <v>0</v>
      </c>
      <c r="F14" s="10">
        <f>Enero!E14</f>
        <v>0</v>
      </c>
      <c r="G14" s="10">
        <f>Enero!F14</f>
        <v>82390</v>
      </c>
      <c r="H14" s="10">
        <f>Enero!G14</f>
        <v>296.60000000000002</v>
      </c>
      <c r="I14" s="10">
        <f>Enero!H14</f>
        <v>7201.92</v>
      </c>
      <c r="J14" s="10">
        <f>Enero!I14</f>
        <v>25200.9</v>
      </c>
      <c r="K14" s="17">
        <f>Enero!J14</f>
        <v>24696.26</v>
      </c>
    </row>
    <row r="15" spans="1:11" ht="15.75" thickBot="1" x14ac:dyDescent="0.3">
      <c r="A15" s="15" t="s">
        <v>35</v>
      </c>
      <c r="B15" s="9" t="s">
        <v>28</v>
      </c>
      <c r="C15" s="10">
        <f>Enero!B15</f>
        <v>1240605.23</v>
      </c>
      <c r="D15" s="10">
        <f>Enero!C15</f>
        <v>1219392.3899999999</v>
      </c>
      <c r="E15" s="10">
        <f>Enero!D15</f>
        <v>1290046.77</v>
      </c>
      <c r="F15" s="10">
        <f>Enero!E15</f>
        <v>-126960.44</v>
      </c>
      <c r="G15" s="10">
        <f>Enero!F15</f>
        <v>1042990.41</v>
      </c>
      <c r="H15" s="10">
        <f>Enero!G15</f>
        <v>3754.75</v>
      </c>
      <c r="I15" s="10">
        <f>Enero!H15</f>
        <v>353223.56</v>
      </c>
      <c r="J15" s="10">
        <f>Enero!I15</f>
        <v>253598.41</v>
      </c>
      <c r="K15" s="17">
        <f>Enero!J15</f>
        <v>225650.89</v>
      </c>
    </row>
    <row r="16" spans="1:11" ht="15.75" thickBot="1" x14ac:dyDescent="0.3">
      <c r="A16" s="15" t="s">
        <v>35</v>
      </c>
      <c r="B16" s="9" t="s">
        <v>29</v>
      </c>
      <c r="C16" s="10">
        <f>Enero!B16</f>
        <v>0</v>
      </c>
      <c r="D16" s="10">
        <f>Enero!C16</f>
        <v>0</v>
      </c>
      <c r="E16" s="10">
        <f>Enero!D16</f>
        <v>0</v>
      </c>
      <c r="F16" s="10">
        <f>Enero!E16</f>
        <v>0</v>
      </c>
      <c r="G16" s="10">
        <f>Enero!F16</f>
        <v>0</v>
      </c>
      <c r="H16" s="10">
        <f>Enero!G16</f>
        <v>0</v>
      </c>
      <c r="I16" s="10">
        <f>Enero!H16</f>
        <v>0</v>
      </c>
      <c r="J16" s="10">
        <f>Enero!I16</f>
        <v>0</v>
      </c>
      <c r="K16" s="17">
        <f>Enero!J16</f>
        <v>0</v>
      </c>
    </row>
    <row r="17" spans="1:11" ht="15.75" thickBot="1" x14ac:dyDescent="0.3">
      <c r="A17" s="15" t="s">
        <v>35</v>
      </c>
      <c r="B17" s="9" t="s">
        <v>30</v>
      </c>
      <c r="C17" s="10">
        <f>Enero!B17</f>
        <v>48184</v>
      </c>
      <c r="D17" s="10">
        <f>Enero!C17</f>
        <v>16747</v>
      </c>
      <c r="E17" s="10">
        <f>Enero!D17</f>
        <v>18848</v>
      </c>
      <c r="F17" s="10">
        <f>Enero!E17</f>
        <v>0</v>
      </c>
      <c r="G17" s="10">
        <f>Enero!F17</f>
        <v>46083</v>
      </c>
      <c r="H17" s="10">
        <f>Enero!G17</f>
        <v>165.9</v>
      </c>
      <c r="I17" s="10">
        <f>Enero!H17</f>
        <v>15361</v>
      </c>
      <c r="J17" s="10">
        <f>Enero!I17</f>
        <v>7582.52</v>
      </c>
      <c r="K17" s="17">
        <f>Enero!J17</f>
        <v>6135.62</v>
      </c>
    </row>
    <row r="18" spans="1:11" ht="15.75" thickBot="1" x14ac:dyDescent="0.3">
      <c r="A18" s="15" t="s">
        <v>35</v>
      </c>
      <c r="B18" s="9" t="s">
        <v>31</v>
      </c>
      <c r="C18" s="10">
        <f>Enero!B18</f>
        <v>0</v>
      </c>
      <c r="D18" s="10">
        <f>Enero!C18</f>
        <v>0</v>
      </c>
      <c r="E18" s="10">
        <f>Enero!D18</f>
        <v>0</v>
      </c>
      <c r="F18" s="10">
        <f>Enero!E18</f>
        <v>0</v>
      </c>
      <c r="G18" s="10">
        <f>Enero!F18</f>
        <v>0</v>
      </c>
      <c r="H18" s="10">
        <f>Enero!G18</f>
        <v>0</v>
      </c>
      <c r="I18" s="10">
        <f>Enero!H18</f>
        <v>0</v>
      </c>
      <c r="J18" s="10">
        <f>Enero!I18</f>
        <v>0</v>
      </c>
      <c r="K18" s="17">
        <f>Enero!J18</f>
        <v>0</v>
      </c>
    </row>
    <row r="19" spans="1:11" ht="15.75" thickBot="1" x14ac:dyDescent="0.3">
      <c r="A19" s="15" t="s">
        <v>36</v>
      </c>
      <c r="B19" s="9" t="s">
        <v>15</v>
      </c>
      <c r="C19" s="10">
        <f>Febrero!B2</f>
        <v>0</v>
      </c>
      <c r="D19" s="10">
        <f>Febrero!C2</f>
        <v>0</v>
      </c>
      <c r="E19" s="10">
        <f>Febrero!D2</f>
        <v>0</v>
      </c>
      <c r="F19" s="10">
        <f>Febrero!E2</f>
        <v>0</v>
      </c>
      <c r="G19" s="10">
        <f>Febrero!F2</f>
        <v>0</v>
      </c>
      <c r="H19" s="10">
        <f>Febrero!G2</f>
        <v>0</v>
      </c>
      <c r="I19" s="10">
        <f>Febrero!H2</f>
        <v>0</v>
      </c>
      <c r="J19" s="10">
        <f>Febrero!I2</f>
        <v>0</v>
      </c>
      <c r="K19" s="17">
        <f>Febrero!J2</f>
        <v>0</v>
      </c>
    </row>
    <row r="20" spans="1:11" ht="15.75" thickBot="1" x14ac:dyDescent="0.3">
      <c r="A20" s="15" t="s">
        <v>36</v>
      </c>
      <c r="B20" s="9" t="s">
        <v>16</v>
      </c>
      <c r="C20" s="10">
        <f>Febrero!B3</f>
        <v>138509.04999999999</v>
      </c>
      <c r="D20" s="10">
        <f>Febrero!C3</f>
        <v>28.31</v>
      </c>
      <c r="E20" s="10">
        <f>Febrero!D3</f>
        <v>28.86</v>
      </c>
      <c r="F20" s="10">
        <f>Febrero!E3</f>
        <v>100.17</v>
      </c>
      <c r="G20" s="10">
        <f>Febrero!F3</f>
        <v>138608.67000000001</v>
      </c>
      <c r="H20" s="10">
        <f>Febrero!G3</f>
        <v>498.99</v>
      </c>
      <c r="I20" s="10">
        <f>Febrero!H3</f>
        <v>29476.93</v>
      </c>
      <c r="J20" s="10">
        <f>Febrero!I3</f>
        <v>50510.9</v>
      </c>
      <c r="K20" s="17">
        <f>Febrero!J3</f>
        <v>47696.77</v>
      </c>
    </row>
    <row r="21" spans="1:11" ht="15.75" thickBot="1" x14ac:dyDescent="0.3">
      <c r="A21" s="15" t="s">
        <v>36</v>
      </c>
      <c r="B21" s="9" t="s">
        <v>17</v>
      </c>
      <c r="C21" s="10">
        <f>Febrero!B4</f>
        <v>206147</v>
      </c>
      <c r="D21" s="10">
        <f>Febrero!C4</f>
        <v>0</v>
      </c>
      <c r="E21" s="10">
        <f>Febrero!D4</f>
        <v>0</v>
      </c>
      <c r="F21" s="10">
        <f>Febrero!E4</f>
        <v>0</v>
      </c>
      <c r="G21" s="10">
        <f>Febrero!F4</f>
        <v>206147</v>
      </c>
      <c r="H21" s="10">
        <f>Febrero!G4</f>
        <v>742.13</v>
      </c>
      <c r="I21" s="10">
        <f>Febrero!H4</f>
        <v>226535.16</v>
      </c>
      <c r="J21" s="10">
        <f>Febrero!I4</f>
        <v>79389.83</v>
      </c>
      <c r="K21" s="17">
        <f>Febrero!J4</f>
        <v>73977.679999999993</v>
      </c>
    </row>
    <row r="22" spans="1:11" ht="15.75" thickBot="1" x14ac:dyDescent="0.3">
      <c r="A22" s="15" t="s">
        <v>36</v>
      </c>
      <c r="B22" s="9" t="s">
        <v>18</v>
      </c>
      <c r="C22" s="10">
        <f>Febrero!B5</f>
        <v>1862.85</v>
      </c>
      <c r="D22" s="10">
        <f>Febrero!C5</f>
        <v>0</v>
      </c>
      <c r="E22" s="10">
        <f>Febrero!D5</f>
        <v>0</v>
      </c>
      <c r="F22" s="10">
        <f>Febrero!E5</f>
        <v>0</v>
      </c>
      <c r="G22" s="10">
        <f>Febrero!F5</f>
        <v>1862.85</v>
      </c>
      <c r="H22" s="10">
        <f>Febrero!G5</f>
        <v>6.71</v>
      </c>
      <c r="I22" s="10">
        <f>Febrero!H5</f>
        <v>422.41</v>
      </c>
      <c r="J22" s="10">
        <f>Febrero!I5</f>
        <v>648.27</v>
      </c>
      <c r="K22" s="17">
        <f>Febrero!J5</f>
        <v>599.36</v>
      </c>
    </row>
    <row r="23" spans="1:11" ht="15.75" thickBot="1" x14ac:dyDescent="0.3">
      <c r="A23" s="15" t="s">
        <v>36</v>
      </c>
      <c r="B23" s="9" t="s">
        <v>19</v>
      </c>
      <c r="C23" s="10">
        <f>Febrero!B6</f>
        <v>535584.22</v>
      </c>
      <c r="D23" s="10">
        <f>Febrero!C6</f>
        <v>918049.35</v>
      </c>
      <c r="E23" s="10">
        <f>Febrero!D6</f>
        <v>715853.55</v>
      </c>
      <c r="F23" s="10">
        <f>Febrero!E6</f>
        <v>-14747.66</v>
      </c>
      <c r="G23" s="10">
        <f>Febrero!F6</f>
        <v>723032.36</v>
      </c>
      <c r="H23" s="10">
        <f>Febrero!G6</f>
        <v>2602.92</v>
      </c>
      <c r="I23" s="10">
        <f>Febrero!H6</f>
        <v>64329.67</v>
      </c>
      <c r="J23" s="10">
        <f>Febrero!I6</f>
        <v>282157.34000000003</v>
      </c>
      <c r="K23" s="17">
        <f>Febrero!J6</f>
        <v>263077.71999999997</v>
      </c>
    </row>
    <row r="24" spans="1:11" ht="15.75" thickBot="1" x14ac:dyDescent="0.3">
      <c r="A24" s="15" t="s">
        <v>36</v>
      </c>
      <c r="B24" s="9" t="s">
        <v>20</v>
      </c>
      <c r="C24" s="10">
        <f>Febrero!B7</f>
        <v>1025865.19</v>
      </c>
      <c r="D24" s="10">
        <f>Febrero!C7</f>
        <v>530891.99</v>
      </c>
      <c r="E24" s="10">
        <f>Febrero!D7</f>
        <v>583882.99</v>
      </c>
      <c r="F24" s="10">
        <f>Febrero!E7</f>
        <v>-3555.02</v>
      </c>
      <c r="G24" s="10">
        <f>Febrero!F7</f>
        <v>969319.17</v>
      </c>
      <c r="H24" s="10">
        <f>Febrero!G7</f>
        <v>3489.55</v>
      </c>
      <c r="I24" s="10">
        <f>Febrero!H7</f>
        <v>82399.38</v>
      </c>
      <c r="J24" s="10">
        <f>Febrero!I7</f>
        <v>398356.8</v>
      </c>
      <c r="K24" s="17">
        <f>Febrero!J7</f>
        <v>385020.23</v>
      </c>
    </row>
    <row r="25" spans="1:11" ht="15.75" thickBot="1" x14ac:dyDescent="0.3">
      <c r="A25" s="15" t="s">
        <v>36</v>
      </c>
      <c r="B25" s="9" t="s">
        <v>21</v>
      </c>
      <c r="C25" s="10">
        <f>Febrero!B8</f>
        <v>0.01</v>
      </c>
      <c r="D25" s="10">
        <f>Febrero!C8</f>
        <v>332.27</v>
      </c>
      <c r="E25" s="10">
        <f>Febrero!D8</f>
        <v>157.06</v>
      </c>
      <c r="F25" s="10">
        <f>Febrero!E8</f>
        <v>-161.69999999999999</v>
      </c>
      <c r="G25" s="10">
        <f>Febrero!F8</f>
        <v>13.52</v>
      </c>
      <c r="H25" s="10">
        <f>Febrero!G8</f>
        <v>0.05</v>
      </c>
      <c r="I25" s="10">
        <f>Febrero!H8</f>
        <v>1.05</v>
      </c>
      <c r="J25" s="10">
        <f>Febrero!I8</f>
        <v>5.27</v>
      </c>
      <c r="K25" s="17">
        <f>Febrero!J8</f>
        <v>4.83</v>
      </c>
    </row>
    <row r="26" spans="1:11" ht="15.75" thickBot="1" x14ac:dyDescent="0.3">
      <c r="A26" s="15" t="s">
        <v>36</v>
      </c>
      <c r="B26" s="9" t="s">
        <v>22</v>
      </c>
      <c r="C26" s="10">
        <f>Febrero!B9</f>
        <v>375664.64000000001</v>
      </c>
      <c r="D26" s="10">
        <f>Febrero!C9</f>
        <v>37571.089999999997</v>
      </c>
      <c r="E26" s="10">
        <f>Febrero!D9</f>
        <v>22807.53</v>
      </c>
      <c r="F26" s="10">
        <f>Febrero!E9</f>
        <v>0</v>
      </c>
      <c r="G26" s="10">
        <f>Febrero!F9</f>
        <v>390428.2</v>
      </c>
      <c r="H26" s="10">
        <f>Febrero!G9</f>
        <v>1405.55</v>
      </c>
      <c r="I26" s="10">
        <f>Febrero!H9</f>
        <v>147458.07</v>
      </c>
      <c r="J26" s="10">
        <f>Febrero!I9</f>
        <v>110793.26</v>
      </c>
      <c r="K26" s="17">
        <f>Febrero!J9</f>
        <v>97495.62</v>
      </c>
    </row>
    <row r="27" spans="1:11" ht="15.75" thickBot="1" x14ac:dyDescent="0.3">
      <c r="A27" s="15" t="s">
        <v>36</v>
      </c>
      <c r="B27" s="9" t="s">
        <v>23</v>
      </c>
      <c r="C27" s="10">
        <f>Febrero!B10</f>
        <v>8442351.5199999996</v>
      </c>
      <c r="D27" s="10">
        <f>Febrero!C10</f>
        <v>40662.080000000002</v>
      </c>
      <c r="E27" s="10">
        <f>Febrero!D10</f>
        <v>27703.41</v>
      </c>
      <c r="F27" s="10">
        <f>Febrero!E10</f>
        <v>0</v>
      </c>
      <c r="G27" s="10">
        <f>Febrero!F10</f>
        <v>8455310.1899999995</v>
      </c>
      <c r="H27" s="10">
        <f>Febrero!G10</f>
        <v>30439.119999999999</v>
      </c>
      <c r="I27" s="10">
        <f>Febrero!H10</f>
        <v>807985.97</v>
      </c>
      <c r="J27" s="10">
        <f>Febrero!I10</f>
        <v>4261595.76</v>
      </c>
      <c r="K27" s="17">
        <f>Febrero!J10</f>
        <v>4159380.69</v>
      </c>
    </row>
    <row r="28" spans="1:11" ht="15.75" thickBot="1" x14ac:dyDescent="0.3">
      <c r="A28" s="15" t="s">
        <v>36</v>
      </c>
      <c r="B28" s="9" t="s">
        <v>24</v>
      </c>
      <c r="C28" s="10">
        <f>Febrero!B11</f>
        <v>698253.22</v>
      </c>
      <c r="D28" s="10">
        <f>Febrero!C11</f>
        <v>5903253.8200000003</v>
      </c>
      <c r="E28" s="10">
        <f>Febrero!D11</f>
        <v>5523603.2300000004</v>
      </c>
      <c r="F28" s="10">
        <f>Febrero!E11</f>
        <v>-19660.599999999999</v>
      </c>
      <c r="G28" s="10">
        <f>Febrero!F11</f>
        <v>1058243.21</v>
      </c>
      <c r="H28" s="10">
        <f>Febrero!G11</f>
        <v>3809.68</v>
      </c>
      <c r="I28" s="10">
        <f>Febrero!H11</f>
        <v>174021.4</v>
      </c>
      <c r="J28" s="10">
        <f>Febrero!I11</f>
        <v>376121.2</v>
      </c>
      <c r="K28" s="17">
        <f>Febrero!J11</f>
        <v>348857.88</v>
      </c>
    </row>
    <row r="29" spans="1:11" ht="15.75" thickBot="1" x14ac:dyDescent="0.3">
      <c r="A29" s="15" t="s">
        <v>36</v>
      </c>
      <c r="B29" s="9" t="s">
        <v>25</v>
      </c>
      <c r="C29" s="10">
        <f>Febrero!B12</f>
        <v>42184.959999999999</v>
      </c>
      <c r="D29" s="10">
        <f>Febrero!C12</f>
        <v>0</v>
      </c>
      <c r="E29" s="10">
        <f>Febrero!D12</f>
        <v>0</v>
      </c>
      <c r="F29" s="10">
        <f>Febrero!E12</f>
        <v>0</v>
      </c>
      <c r="G29" s="10">
        <f>Febrero!F12</f>
        <v>42184.959999999999</v>
      </c>
      <c r="H29" s="10">
        <f>Febrero!G12</f>
        <v>151.87</v>
      </c>
      <c r="I29" s="10">
        <f>Febrero!H12</f>
        <v>42170.57</v>
      </c>
      <c r="J29" s="10">
        <f>Febrero!I12</f>
        <v>13763.41</v>
      </c>
      <c r="K29" s="17">
        <f>Febrero!J12</f>
        <v>13425.3</v>
      </c>
    </row>
    <row r="30" spans="1:11" ht="15.75" thickBot="1" x14ac:dyDescent="0.3">
      <c r="A30" s="15" t="s">
        <v>36</v>
      </c>
      <c r="B30" s="9" t="s">
        <v>26</v>
      </c>
      <c r="C30" s="10">
        <f>Febrero!B13</f>
        <v>0</v>
      </c>
      <c r="D30" s="10">
        <f>Febrero!C13</f>
        <v>0</v>
      </c>
      <c r="E30" s="10">
        <f>Febrero!D13</f>
        <v>0</v>
      </c>
      <c r="F30" s="10">
        <f>Febrero!E13</f>
        <v>0</v>
      </c>
      <c r="G30" s="10">
        <f>Febrero!F13</f>
        <v>0</v>
      </c>
      <c r="H30" s="10">
        <f>Febrero!G13</f>
        <v>0</v>
      </c>
      <c r="I30" s="10">
        <f>Febrero!H13</f>
        <v>0</v>
      </c>
      <c r="J30" s="10">
        <f>Febrero!I13</f>
        <v>0</v>
      </c>
      <c r="K30" s="17">
        <f>Febrero!J13</f>
        <v>0</v>
      </c>
    </row>
    <row r="31" spans="1:11" ht="15.75" thickBot="1" x14ac:dyDescent="0.3">
      <c r="A31" s="15" t="s">
        <v>36</v>
      </c>
      <c r="B31" s="9" t="s">
        <v>27</v>
      </c>
      <c r="C31" s="10">
        <f>Febrero!B14</f>
        <v>87483</v>
      </c>
      <c r="D31" s="10">
        <f>Febrero!C14</f>
        <v>0</v>
      </c>
      <c r="E31" s="10">
        <f>Febrero!D14</f>
        <v>0</v>
      </c>
      <c r="F31" s="10">
        <f>Febrero!E14</f>
        <v>0</v>
      </c>
      <c r="G31" s="10">
        <f>Febrero!F14</f>
        <v>87483</v>
      </c>
      <c r="H31" s="10">
        <f>Febrero!G14</f>
        <v>314.94</v>
      </c>
      <c r="I31" s="10">
        <f>Febrero!H14</f>
        <v>7700.97</v>
      </c>
      <c r="J31" s="10">
        <f>Febrero!I14</f>
        <v>27928.560000000001</v>
      </c>
      <c r="K31" s="17">
        <f>Febrero!J14</f>
        <v>27369.37</v>
      </c>
    </row>
    <row r="32" spans="1:11" ht="15.75" thickBot="1" x14ac:dyDescent="0.3">
      <c r="A32" s="15" t="s">
        <v>36</v>
      </c>
      <c r="B32" s="9" t="s">
        <v>28</v>
      </c>
      <c r="C32" s="10">
        <f>Febrero!B15</f>
        <v>1409471.22</v>
      </c>
      <c r="D32" s="10">
        <f>Febrero!C15</f>
        <v>1290046.77</v>
      </c>
      <c r="E32" s="10">
        <f>Febrero!D15</f>
        <v>1246162.6299999999</v>
      </c>
      <c r="F32" s="10">
        <f>Febrero!E15</f>
        <v>-122224.64</v>
      </c>
      <c r="G32" s="10">
        <f>Febrero!F15</f>
        <v>1331130.72</v>
      </c>
      <c r="H32" s="10">
        <f>Febrero!G15</f>
        <v>4792.0600000000004</v>
      </c>
      <c r="I32" s="10">
        <f>Febrero!H15</f>
        <v>423854.68</v>
      </c>
      <c r="J32" s="10">
        <f>Febrero!I15</f>
        <v>326280.15999999997</v>
      </c>
      <c r="K32" s="17">
        <f>Febrero!J15</f>
        <v>293677.18</v>
      </c>
    </row>
    <row r="33" spans="1:11" ht="15.75" thickBot="1" x14ac:dyDescent="0.3">
      <c r="A33" s="15" t="s">
        <v>36</v>
      </c>
      <c r="B33" s="9" t="s">
        <v>29</v>
      </c>
      <c r="C33" s="10">
        <f>Febrero!B16</f>
        <v>0</v>
      </c>
      <c r="D33" s="10">
        <f>Febrero!C16</f>
        <v>0</v>
      </c>
      <c r="E33" s="10">
        <f>Febrero!D16</f>
        <v>0</v>
      </c>
      <c r="F33" s="10">
        <f>Febrero!E16</f>
        <v>0</v>
      </c>
      <c r="G33" s="10">
        <f>Febrero!F16</f>
        <v>0</v>
      </c>
      <c r="H33" s="10">
        <f>Febrero!G16</f>
        <v>0</v>
      </c>
      <c r="I33" s="10">
        <f>Febrero!H16</f>
        <v>0</v>
      </c>
      <c r="J33" s="10">
        <f>Febrero!I16</f>
        <v>0</v>
      </c>
      <c r="K33" s="17">
        <f>Febrero!J16</f>
        <v>0</v>
      </c>
    </row>
    <row r="34" spans="1:11" ht="15.75" thickBot="1" x14ac:dyDescent="0.3">
      <c r="A34" s="15" t="s">
        <v>36</v>
      </c>
      <c r="B34" s="9" t="s">
        <v>30</v>
      </c>
      <c r="C34" s="10">
        <f>Febrero!B17</f>
        <v>66987</v>
      </c>
      <c r="D34" s="10">
        <f>Febrero!C17</f>
        <v>18848</v>
      </c>
      <c r="E34" s="10">
        <f>Febrero!D17</f>
        <v>16480</v>
      </c>
      <c r="F34" s="10">
        <f>Febrero!E17</f>
        <v>0</v>
      </c>
      <c r="G34" s="10">
        <f>Febrero!F17</f>
        <v>69355</v>
      </c>
      <c r="H34" s="10">
        <f>Febrero!G17</f>
        <v>249.68</v>
      </c>
      <c r="I34" s="10">
        <f>Febrero!H17</f>
        <v>25286.9</v>
      </c>
      <c r="J34" s="10">
        <f>Febrero!I17</f>
        <v>11262.67</v>
      </c>
      <c r="K34" s="17">
        <f>Febrero!J17</f>
        <v>9179.2800000000007</v>
      </c>
    </row>
    <row r="35" spans="1:11" ht="15.75" thickBot="1" x14ac:dyDescent="0.3">
      <c r="A35" s="15" t="s">
        <v>36</v>
      </c>
      <c r="B35" s="9" t="s">
        <v>31</v>
      </c>
      <c r="C35" s="10">
        <f>Febrero!B18</f>
        <v>0</v>
      </c>
      <c r="D35" s="10">
        <f>Febrero!C18</f>
        <v>0</v>
      </c>
      <c r="E35" s="10">
        <f>Febrero!D18</f>
        <v>0</v>
      </c>
      <c r="F35" s="10">
        <f>Febrero!E18</f>
        <v>0</v>
      </c>
      <c r="G35" s="10">
        <f>Febrero!F18</f>
        <v>0</v>
      </c>
      <c r="H35" s="10">
        <f>Febrero!G18</f>
        <v>0</v>
      </c>
      <c r="I35" s="10">
        <f>Febrero!H18</f>
        <v>0</v>
      </c>
      <c r="J35" s="10">
        <f>Febrero!I18</f>
        <v>0</v>
      </c>
      <c r="K35" s="17">
        <f>Febrero!J18</f>
        <v>0</v>
      </c>
    </row>
    <row r="36" spans="1:11" ht="15.75" thickBot="1" x14ac:dyDescent="0.3">
      <c r="A36" s="15" t="s">
        <v>37</v>
      </c>
      <c r="B36" s="9" t="s">
        <v>15</v>
      </c>
      <c r="C36" s="10">
        <f>Marzo!B2</f>
        <v>0</v>
      </c>
      <c r="D36" s="10">
        <f>Marzo!C2</f>
        <v>0</v>
      </c>
      <c r="E36" s="10">
        <f>Marzo!D2</f>
        <v>0</v>
      </c>
      <c r="F36" s="10">
        <f>Marzo!E2</f>
        <v>0</v>
      </c>
      <c r="G36" s="10">
        <f>Marzo!F2</f>
        <v>0</v>
      </c>
      <c r="H36" s="10">
        <f>Marzo!G2</f>
        <v>0</v>
      </c>
      <c r="I36" s="10">
        <f>Marzo!H2</f>
        <v>0</v>
      </c>
      <c r="J36" s="10">
        <f>Marzo!I2</f>
        <v>0</v>
      </c>
      <c r="K36" s="17">
        <f>Marzo!J2</f>
        <v>0</v>
      </c>
    </row>
    <row r="37" spans="1:11" ht="15.75" thickBot="1" x14ac:dyDescent="0.3">
      <c r="A37" s="15" t="s">
        <v>37</v>
      </c>
      <c r="B37" s="9" t="s">
        <v>16</v>
      </c>
      <c r="C37" s="10">
        <f>Marzo!B3</f>
        <v>149480.94</v>
      </c>
      <c r="D37" s="10">
        <f>Marzo!C3</f>
        <v>28.86</v>
      </c>
      <c r="E37" s="10">
        <f>Marzo!D3</f>
        <v>29.39</v>
      </c>
      <c r="F37" s="10">
        <f>Marzo!E3</f>
        <v>96.37</v>
      </c>
      <c r="G37" s="10">
        <f>Marzo!F3</f>
        <v>149576.78</v>
      </c>
      <c r="H37" s="10">
        <f>Marzo!G3</f>
        <v>538.48</v>
      </c>
      <c r="I37" s="10">
        <f>Marzo!H3</f>
        <v>32179.34</v>
      </c>
      <c r="J37" s="10">
        <f>Marzo!I3</f>
        <v>54319.29</v>
      </c>
      <c r="K37" s="17">
        <f>Marzo!J3</f>
        <v>51286.37</v>
      </c>
    </row>
    <row r="38" spans="1:11" ht="15.75" thickBot="1" x14ac:dyDescent="0.3">
      <c r="A38" s="15" t="s">
        <v>37</v>
      </c>
      <c r="B38" s="9" t="s">
        <v>17</v>
      </c>
      <c r="C38" s="10">
        <f>Marzo!B4</f>
        <v>214628</v>
      </c>
      <c r="D38" s="10">
        <f>Marzo!C4</f>
        <v>0</v>
      </c>
      <c r="E38" s="10">
        <f>Marzo!D4</f>
        <v>0</v>
      </c>
      <c r="F38" s="10">
        <f>Marzo!E4</f>
        <v>0</v>
      </c>
      <c r="G38" s="10">
        <f>Marzo!F4</f>
        <v>214628</v>
      </c>
      <c r="H38" s="10">
        <f>Marzo!G4</f>
        <v>772.66</v>
      </c>
      <c r="I38" s="10">
        <f>Marzo!H4</f>
        <v>230782.8</v>
      </c>
      <c r="J38" s="10">
        <f>Marzo!I4</f>
        <v>80407.12</v>
      </c>
      <c r="K38" s="17">
        <f>Marzo!J4</f>
        <v>74689.86</v>
      </c>
    </row>
    <row r="39" spans="1:11" ht="15.75" thickBot="1" x14ac:dyDescent="0.3">
      <c r="A39" s="15" t="s">
        <v>37</v>
      </c>
      <c r="B39" s="9" t="s">
        <v>18</v>
      </c>
      <c r="C39" s="10">
        <f>Marzo!B5</f>
        <v>922.14</v>
      </c>
      <c r="D39" s="10">
        <f>Marzo!C5</f>
        <v>0</v>
      </c>
      <c r="E39" s="10">
        <f>Marzo!D5</f>
        <v>0</v>
      </c>
      <c r="F39" s="10">
        <f>Marzo!E5</f>
        <v>0</v>
      </c>
      <c r="G39" s="10">
        <f>Marzo!F5</f>
        <v>922.14</v>
      </c>
      <c r="H39" s="10">
        <f>Marzo!G5</f>
        <v>3.32</v>
      </c>
      <c r="I39" s="10">
        <f>Marzo!H5</f>
        <v>209.1</v>
      </c>
      <c r="J39" s="10">
        <f>Marzo!I5</f>
        <v>320.89999999999998</v>
      </c>
      <c r="K39" s="17">
        <f>Marzo!J5</f>
        <v>296</v>
      </c>
    </row>
    <row r="40" spans="1:11" ht="15.75" thickBot="1" x14ac:dyDescent="0.3">
      <c r="A40" s="15" t="s">
        <v>37</v>
      </c>
      <c r="B40" s="9" t="s">
        <v>19</v>
      </c>
      <c r="C40" s="10">
        <f>Marzo!B6</f>
        <v>817182.92</v>
      </c>
      <c r="D40" s="10">
        <f>Marzo!C6</f>
        <v>715853.55</v>
      </c>
      <c r="E40" s="10">
        <f>Marzo!D6</f>
        <v>856082.73</v>
      </c>
      <c r="F40" s="10">
        <f>Marzo!E6</f>
        <v>7320.03</v>
      </c>
      <c r="G40" s="10">
        <f>Marzo!F6</f>
        <v>684273.77</v>
      </c>
      <c r="H40" s="10">
        <f>Marzo!G6</f>
        <v>2463.38</v>
      </c>
      <c r="I40" s="10">
        <f>Marzo!H6</f>
        <v>60171.74</v>
      </c>
      <c r="J40" s="10">
        <f>Marzo!I6</f>
        <v>261507.89</v>
      </c>
      <c r="K40" s="17">
        <f>Marzo!J6</f>
        <v>241677.61</v>
      </c>
    </row>
    <row r="41" spans="1:11" ht="15.75" thickBot="1" x14ac:dyDescent="0.3">
      <c r="A41" s="15" t="s">
        <v>37</v>
      </c>
      <c r="B41" s="9" t="s">
        <v>20</v>
      </c>
      <c r="C41" s="10">
        <f>Marzo!B7</f>
        <v>1028054.38</v>
      </c>
      <c r="D41" s="10">
        <f>Marzo!C7</f>
        <v>583882.99</v>
      </c>
      <c r="E41" s="10">
        <f>Marzo!D7</f>
        <v>634293.28</v>
      </c>
      <c r="F41" s="10">
        <f>Marzo!E7</f>
        <v>2020.02</v>
      </c>
      <c r="G41" s="10">
        <f>Marzo!F7</f>
        <v>979664.11</v>
      </c>
      <c r="H41" s="10">
        <f>Marzo!G7</f>
        <v>3526.79</v>
      </c>
      <c r="I41" s="10">
        <f>Marzo!H7</f>
        <v>82423.73</v>
      </c>
      <c r="J41" s="10">
        <f>Marzo!I7</f>
        <v>387386.95</v>
      </c>
      <c r="K41" s="17">
        <f>Marzo!J7</f>
        <v>373879.18</v>
      </c>
    </row>
    <row r="42" spans="1:11" ht="15.75" thickBot="1" x14ac:dyDescent="0.3">
      <c r="A42" s="15" t="s">
        <v>37</v>
      </c>
      <c r="B42" s="9" t="s">
        <v>21</v>
      </c>
      <c r="C42" s="10">
        <f>Marzo!B8</f>
        <v>118.2</v>
      </c>
      <c r="D42" s="10">
        <f>Marzo!C8</f>
        <v>157.06</v>
      </c>
      <c r="E42" s="10">
        <f>Marzo!D8</f>
        <v>395.08</v>
      </c>
      <c r="F42" s="10">
        <f>Marzo!E8</f>
        <v>164.99</v>
      </c>
      <c r="G42" s="10">
        <f>Marzo!F8</f>
        <v>45.17</v>
      </c>
      <c r="H42" s="10">
        <f>Marzo!G8</f>
        <v>0.16</v>
      </c>
      <c r="I42" s="10">
        <f>Marzo!H8</f>
        <v>3.51</v>
      </c>
      <c r="J42" s="10">
        <f>Marzo!I8</f>
        <v>16.07</v>
      </c>
      <c r="K42" s="17">
        <f>Marzo!J8</f>
        <v>13.05</v>
      </c>
    </row>
    <row r="43" spans="1:11" ht="15.75" thickBot="1" x14ac:dyDescent="0.3">
      <c r="A43" s="15" t="s">
        <v>37</v>
      </c>
      <c r="B43" s="9" t="s">
        <v>22</v>
      </c>
      <c r="C43" s="10">
        <f>Marzo!B9</f>
        <v>393973.23</v>
      </c>
      <c r="D43" s="10">
        <f>Marzo!C9</f>
        <v>22807.53</v>
      </c>
      <c r="E43" s="10">
        <f>Marzo!D9</f>
        <v>23836.16</v>
      </c>
      <c r="F43" s="10">
        <f>Marzo!E9</f>
        <v>13902.05</v>
      </c>
      <c r="G43" s="10">
        <f>Marzo!F9</f>
        <v>406846.65</v>
      </c>
      <c r="H43" s="10">
        <f>Marzo!G9</f>
        <v>1464.64</v>
      </c>
      <c r="I43" s="10">
        <f>Marzo!H9</f>
        <v>143843.42000000001</v>
      </c>
      <c r="J43" s="10">
        <f>Marzo!I9</f>
        <v>113137.66</v>
      </c>
      <c r="K43" s="17">
        <f>Marzo!J9</f>
        <v>98558.93</v>
      </c>
    </row>
    <row r="44" spans="1:11" ht="15.75" thickBot="1" x14ac:dyDescent="0.3">
      <c r="A44" s="15" t="s">
        <v>37</v>
      </c>
      <c r="B44" s="9" t="s">
        <v>23</v>
      </c>
      <c r="C44" s="10">
        <f>Marzo!B10</f>
        <v>6056132.5099999998</v>
      </c>
      <c r="D44" s="10">
        <f>Marzo!C10</f>
        <v>27703.41</v>
      </c>
      <c r="E44" s="10">
        <f>Marzo!D10</f>
        <v>25812.27</v>
      </c>
      <c r="F44" s="10">
        <f>Marzo!E10</f>
        <v>0</v>
      </c>
      <c r="G44" s="10">
        <f>Marzo!F10</f>
        <v>6058023.6500000004</v>
      </c>
      <c r="H44" s="10">
        <f>Marzo!G10</f>
        <v>21808.89</v>
      </c>
      <c r="I44" s="10">
        <f>Marzo!H10</f>
        <v>577587.46</v>
      </c>
      <c r="J44" s="10">
        <f>Marzo!I10</f>
        <v>2982564.81</v>
      </c>
      <c r="K44" s="17">
        <f>Marzo!J10</f>
        <v>2897285.29</v>
      </c>
    </row>
    <row r="45" spans="1:11" ht="15.75" thickBot="1" x14ac:dyDescent="0.3">
      <c r="A45" s="15" t="s">
        <v>37</v>
      </c>
      <c r="B45" s="9" t="s">
        <v>24</v>
      </c>
      <c r="C45" s="10">
        <f>Marzo!B11</f>
        <v>1231370</v>
      </c>
      <c r="D45" s="10">
        <f>Marzo!C11</f>
        <v>5523603.2300000004</v>
      </c>
      <c r="E45" s="10">
        <f>Marzo!D11</f>
        <v>5678842.5700000003</v>
      </c>
      <c r="F45" s="10">
        <f>Marzo!E11</f>
        <v>-25844.44</v>
      </c>
      <c r="G45" s="10">
        <f>Marzo!F11</f>
        <v>1050286.22</v>
      </c>
      <c r="H45" s="10">
        <f>Marzo!G11</f>
        <v>3781.03</v>
      </c>
      <c r="I45" s="10">
        <f>Marzo!H11</f>
        <v>187962.55</v>
      </c>
      <c r="J45" s="10">
        <f>Marzo!I11</f>
        <v>381099.01</v>
      </c>
      <c r="K45" s="17">
        <f>Marzo!J11</f>
        <v>353844.62</v>
      </c>
    </row>
    <row r="46" spans="1:11" ht="15.75" thickBot="1" x14ac:dyDescent="0.3">
      <c r="A46" s="15" t="s">
        <v>37</v>
      </c>
      <c r="B46" s="9" t="s">
        <v>25</v>
      </c>
      <c r="C46" s="10">
        <f>Marzo!B12</f>
        <v>34957.97</v>
      </c>
      <c r="D46" s="10">
        <f>Marzo!C12</f>
        <v>0</v>
      </c>
      <c r="E46" s="10">
        <f>Marzo!D12</f>
        <v>0</v>
      </c>
      <c r="F46" s="10">
        <f>Marzo!E12</f>
        <v>0</v>
      </c>
      <c r="G46" s="10">
        <f>Marzo!F12</f>
        <v>34957.97</v>
      </c>
      <c r="H46" s="10">
        <f>Marzo!G12</f>
        <v>125.85</v>
      </c>
      <c r="I46" s="10">
        <f>Marzo!H12</f>
        <v>34910.31</v>
      </c>
      <c r="J46" s="10">
        <f>Marzo!I12</f>
        <v>12756.47</v>
      </c>
      <c r="K46" s="17">
        <f>Marzo!J12</f>
        <v>12640.63</v>
      </c>
    </row>
    <row r="47" spans="1:11" ht="15.75" thickBot="1" x14ac:dyDescent="0.3">
      <c r="A47" s="15" t="s">
        <v>37</v>
      </c>
      <c r="B47" s="9" t="s">
        <v>26</v>
      </c>
      <c r="C47" s="10">
        <f>Marzo!B13</f>
        <v>0</v>
      </c>
      <c r="D47" s="10">
        <f>Marzo!C13</f>
        <v>0</v>
      </c>
      <c r="E47" s="10">
        <f>Marzo!D13</f>
        <v>0</v>
      </c>
      <c r="F47" s="10">
        <f>Marzo!E13</f>
        <v>0</v>
      </c>
      <c r="G47" s="10">
        <f>Marzo!F13</f>
        <v>0</v>
      </c>
      <c r="H47" s="10">
        <f>Marzo!G13</f>
        <v>0</v>
      </c>
      <c r="I47" s="10">
        <f>Marzo!H13</f>
        <v>0</v>
      </c>
      <c r="J47" s="10">
        <f>Marzo!I13</f>
        <v>0</v>
      </c>
      <c r="K47" s="17">
        <f>Marzo!J13</f>
        <v>0</v>
      </c>
    </row>
    <row r="48" spans="1:11" ht="15.75" thickBot="1" x14ac:dyDescent="0.3">
      <c r="A48" s="15" t="s">
        <v>37</v>
      </c>
      <c r="B48" s="9" t="s">
        <v>27</v>
      </c>
      <c r="C48" s="10">
        <f>Marzo!B14</f>
        <v>107119</v>
      </c>
      <c r="D48" s="10">
        <f>Marzo!C14</f>
        <v>0</v>
      </c>
      <c r="E48" s="10">
        <f>Marzo!D14</f>
        <v>0</v>
      </c>
      <c r="F48" s="10">
        <f>Marzo!E14</f>
        <v>0</v>
      </c>
      <c r="G48" s="10">
        <f>Marzo!F14</f>
        <v>107119</v>
      </c>
      <c r="H48" s="10">
        <f>Marzo!G14</f>
        <v>385.63</v>
      </c>
      <c r="I48" s="10">
        <f>Marzo!H14</f>
        <v>8926.58</v>
      </c>
      <c r="J48" s="10">
        <f>Marzo!I14</f>
        <v>35856.43</v>
      </c>
      <c r="K48" s="17">
        <f>Marzo!J14</f>
        <v>35139.449999999997</v>
      </c>
    </row>
    <row r="49" spans="1:11" ht="15.75" thickBot="1" x14ac:dyDescent="0.3">
      <c r="A49" s="15" t="s">
        <v>37</v>
      </c>
      <c r="B49" s="9" t="s">
        <v>28</v>
      </c>
      <c r="C49" s="10">
        <f>Marzo!B15</f>
        <v>1424149.87</v>
      </c>
      <c r="D49" s="10">
        <f>Marzo!C15</f>
        <v>1246162.6299999999</v>
      </c>
      <c r="E49" s="10">
        <f>Marzo!D15</f>
        <v>1538753.01</v>
      </c>
      <c r="F49" s="10">
        <f>Marzo!E15</f>
        <v>-74062.25</v>
      </c>
      <c r="G49" s="10">
        <f>Marzo!F15</f>
        <v>1057497.24</v>
      </c>
      <c r="H49" s="10">
        <f>Marzo!G15</f>
        <v>3806.98</v>
      </c>
      <c r="I49" s="10">
        <f>Marzo!H15</f>
        <v>345543.02</v>
      </c>
      <c r="J49" s="10">
        <f>Marzo!I15</f>
        <v>276691.23</v>
      </c>
      <c r="K49" s="17">
        <f>Marzo!J15</f>
        <v>247108.64</v>
      </c>
    </row>
    <row r="50" spans="1:11" ht="15.75" thickBot="1" x14ac:dyDescent="0.3">
      <c r="A50" s="15" t="s">
        <v>37</v>
      </c>
      <c r="B50" s="9" t="s">
        <v>29</v>
      </c>
      <c r="C50" s="10">
        <f>Marzo!B16</f>
        <v>0</v>
      </c>
      <c r="D50" s="10">
        <f>Marzo!C16</f>
        <v>0</v>
      </c>
      <c r="E50" s="10">
        <f>Marzo!D16</f>
        <v>0</v>
      </c>
      <c r="F50" s="10">
        <f>Marzo!E16</f>
        <v>0</v>
      </c>
      <c r="G50" s="10">
        <f>Marzo!F16</f>
        <v>0</v>
      </c>
      <c r="H50" s="10">
        <f>Marzo!G16</f>
        <v>0</v>
      </c>
      <c r="I50" s="10">
        <f>Marzo!H16</f>
        <v>0</v>
      </c>
      <c r="J50" s="10">
        <f>Marzo!I16</f>
        <v>0</v>
      </c>
      <c r="K50" s="17">
        <f>Marzo!J16</f>
        <v>0</v>
      </c>
    </row>
    <row r="51" spans="1:11" ht="15.75" thickBot="1" x14ac:dyDescent="0.3">
      <c r="A51" s="15" t="s">
        <v>37</v>
      </c>
      <c r="B51" s="9" t="s">
        <v>30</v>
      </c>
      <c r="C51" s="10">
        <f>Marzo!B17</f>
        <v>53713</v>
      </c>
      <c r="D51" s="10">
        <f>Marzo!C17</f>
        <v>16480</v>
      </c>
      <c r="E51" s="10">
        <f>Marzo!D17</f>
        <v>16853</v>
      </c>
      <c r="F51" s="10">
        <f>Marzo!E17</f>
        <v>0</v>
      </c>
      <c r="G51" s="10">
        <f>Marzo!F17</f>
        <v>53340</v>
      </c>
      <c r="H51" s="10">
        <f>Marzo!G17</f>
        <v>192.02</v>
      </c>
      <c r="I51" s="10">
        <f>Marzo!H17</f>
        <v>18237.759999999998</v>
      </c>
      <c r="J51" s="10">
        <f>Marzo!I17</f>
        <v>11771.15</v>
      </c>
      <c r="K51" s="17">
        <f>Marzo!J17</f>
        <v>9970.11</v>
      </c>
    </row>
    <row r="52" spans="1:11" ht="15.75" thickBot="1" x14ac:dyDescent="0.3">
      <c r="A52" s="15" t="s">
        <v>37</v>
      </c>
      <c r="B52" s="9" t="s">
        <v>31</v>
      </c>
      <c r="C52" s="10">
        <f>Marzo!B18</f>
        <v>0</v>
      </c>
      <c r="D52" s="10">
        <f>Marzo!C18</f>
        <v>0</v>
      </c>
      <c r="E52" s="10">
        <f>Marzo!D18</f>
        <v>0</v>
      </c>
      <c r="F52" s="10">
        <f>Marzo!E18</f>
        <v>0</v>
      </c>
      <c r="G52" s="10">
        <f>Marzo!F18</f>
        <v>0</v>
      </c>
      <c r="H52" s="10">
        <f>Marzo!G18</f>
        <v>0</v>
      </c>
      <c r="I52" s="10">
        <f>Marzo!H18</f>
        <v>0</v>
      </c>
      <c r="J52" s="10">
        <f>Marzo!I18</f>
        <v>0</v>
      </c>
      <c r="K52" s="17">
        <f>Marzo!J18</f>
        <v>0</v>
      </c>
    </row>
    <row r="53" spans="1:11" ht="15.75" thickBot="1" x14ac:dyDescent="0.3">
      <c r="A53" s="15" t="s">
        <v>38</v>
      </c>
      <c r="B53" s="9" t="s">
        <v>15</v>
      </c>
      <c r="C53" s="10">
        <f>Abril!B2</f>
        <v>0</v>
      </c>
      <c r="D53" s="10">
        <f>Abril!C2</f>
        <v>0</v>
      </c>
      <c r="E53" s="10">
        <f>Abril!D2</f>
        <v>0</v>
      </c>
      <c r="F53" s="10">
        <f>Abril!E2</f>
        <v>0</v>
      </c>
      <c r="G53" s="10">
        <f>Abril!F2</f>
        <v>0</v>
      </c>
      <c r="H53" s="10">
        <f>Abril!G2</f>
        <v>0</v>
      </c>
      <c r="I53" s="10">
        <f>Abril!H2</f>
        <v>0</v>
      </c>
      <c r="J53" s="10">
        <f>Abril!I2</f>
        <v>0</v>
      </c>
      <c r="K53" s="17">
        <f>Abril!J2</f>
        <v>0</v>
      </c>
    </row>
    <row r="54" spans="1:11" ht="15.75" thickBot="1" x14ac:dyDescent="0.3">
      <c r="A54" s="15" t="s">
        <v>38</v>
      </c>
      <c r="B54" s="9" t="s">
        <v>16</v>
      </c>
      <c r="C54" s="10">
        <f>Abril!B3</f>
        <v>143177.07999999999</v>
      </c>
      <c r="D54" s="10">
        <f>Abril!C3</f>
        <v>29.39</v>
      </c>
      <c r="E54" s="10">
        <f>Abril!D3</f>
        <v>24.91</v>
      </c>
      <c r="F54" s="10">
        <f>Abril!E3</f>
        <v>104.98</v>
      </c>
      <c r="G54" s="10">
        <f>Abril!F3</f>
        <v>143286.54</v>
      </c>
      <c r="H54" s="10">
        <f>Abril!G3</f>
        <v>515.82000000000005</v>
      </c>
      <c r="I54" s="10">
        <f>Abril!H3</f>
        <v>30604.66</v>
      </c>
      <c r="J54" s="10">
        <f>Abril!I3</f>
        <v>51587.59</v>
      </c>
      <c r="K54" s="17">
        <f>Abril!J3</f>
        <v>48667.73</v>
      </c>
    </row>
    <row r="55" spans="1:11" ht="15.75" thickBot="1" x14ac:dyDescent="0.3">
      <c r="A55" s="15" t="s">
        <v>38</v>
      </c>
      <c r="B55" s="9" t="s">
        <v>17</v>
      </c>
      <c r="C55" s="10">
        <f>Abril!B4</f>
        <v>98877</v>
      </c>
      <c r="D55" s="10">
        <f>Abril!C4</f>
        <v>0</v>
      </c>
      <c r="E55" s="10">
        <f>Abril!D4</f>
        <v>0</v>
      </c>
      <c r="F55" s="10">
        <f>Abril!E4</f>
        <v>0</v>
      </c>
      <c r="G55" s="10">
        <f>Abril!F4</f>
        <v>98877</v>
      </c>
      <c r="H55" s="10">
        <f>Abril!G4</f>
        <v>355.96</v>
      </c>
      <c r="I55" s="10">
        <f>Abril!H4</f>
        <v>95074.04</v>
      </c>
      <c r="J55" s="10">
        <f>Abril!I4</f>
        <v>40529.89</v>
      </c>
      <c r="K55" s="17">
        <f>Abril!J4</f>
        <v>37286.54</v>
      </c>
    </row>
    <row r="56" spans="1:11" ht="15.75" thickBot="1" x14ac:dyDescent="0.3">
      <c r="A56" s="15" t="s">
        <v>38</v>
      </c>
      <c r="B56" s="9" t="s">
        <v>18</v>
      </c>
      <c r="C56" s="10">
        <f>Abril!B5</f>
        <v>0</v>
      </c>
      <c r="D56" s="10">
        <f>Abril!C5</f>
        <v>0</v>
      </c>
      <c r="E56" s="10">
        <f>Abril!D5</f>
        <v>0</v>
      </c>
      <c r="F56" s="10">
        <f>Abril!E5</f>
        <v>0</v>
      </c>
      <c r="G56" s="10">
        <f>Abril!F5</f>
        <v>0</v>
      </c>
      <c r="H56" s="10">
        <f>Abril!G5</f>
        <v>0</v>
      </c>
      <c r="I56" s="10">
        <f>Abril!H5</f>
        <v>0</v>
      </c>
      <c r="J56" s="10">
        <f>Abril!I5</f>
        <v>0</v>
      </c>
      <c r="K56" s="17">
        <f>Abril!J5</f>
        <v>0</v>
      </c>
    </row>
    <row r="57" spans="1:11" ht="15.75" thickBot="1" x14ac:dyDescent="0.3">
      <c r="A57" s="15" t="s">
        <v>38</v>
      </c>
      <c r="B57" s="9" t="s">
        <v>19</v>
      </c>
      <c r="C57" s="10">
        <f>Abril!B6</f>
        <v>584502.71</v>
      </c>
      <c r="D57" s="10">
        <f>Abril!C6</f>
        <v>856082.73</v>
      </c>
      <c r="E57" s="10">
        <f>Abril!D6</f>
        <v>789342.91</v>
      </c>
      <c r="F57" s="10">
        <f>Abril!E6</f>
        <v>-3524.9</v>
      </c>
      <c r="G57" s="10">
        <f>Abril!F6</f>
        <v>647717.63</v>
      </c>
      <c r="H57" s="10">
        <f>Abril!G6</f>
        <v>2331.7800000000002</v>
      </c>
      <c r="I57" s="10">
        <f>Abril!H6</f>
        <v>57248.06</v>
      </c>
      <c r="J57" s="10">
        <f>Abril!I6</f>
        <v>253415.83</v>
      </c>
      <c r="K57" s="17">
        <f>Abril!J6</f>
        <v>234666.16</v>
      </c>
    </row>
    <row r="58" spans="1:11" ht="15.75" thickBot="1" x14ac:dyDescent="0.3">
      <c r="A58" s="15" t="s">
        <v>38</v>
      </c>
      <c r="B58" s="9" t="s">
        <v>20</v>
      </c>
      <c r="C58" s="10">
        <f>Abril!B7</f>
        <v>894035.41</v>
      </c>
      <c r="D58" s="10">
        <f>Abril!C7</f>
        <v>634293.28</v>
      </c>
      <c r="E58" s="10">
        <f>Abril!D7</f>
        <v>599973.36</v>
      </c>
      <c r="F58" s="10">
        <f>Abril!E7</f>
        <v>-1556.51</v>
      </c>
      <c r="G58" s="10">
        <f>Abril!F7</f>
        <v>926798.82</v>
      </c>
      <c r="H58" s="10">
        <f>Abril!G7</f>
        <v>3336.48</v>
      </c>
      <c r="I58" s="10">
        <f>Abril!H7</f>
        <v>78342.240000000005</v>
      </c>
      <c r="J58" s="10">
        <f>Abril!I7</f>
        <v>375649.93</v>
      </c>
      <c r="K58" s="17">
        <f>Abril!J7</f>
        <v>362439.3</v>
      </c>
    </row>
    <row r="59" spans="1:11" ht="15.75" thickBot="1" x14ac:dyDescent="0.3">
      <c r="A59" s="15" t="s">
        <v>38</v>
      </c>
      <c r="B59" s="9" t="s">
        <v>21</v>
      </c>
      <c r="C59" s="10">
        <f>Abril!B8</f>
        <v>0</v>
      </c>
      <c r="D59" s="10">
        <f>Abril!C8</f>
        <v>395.08</v>
      </c>
      <c r="E59" s="10">
        <f>Abril!D8</f>
        <v>218.66</v>
      </c>
      <c r="F59" s="10">
        <f>Abril!E8</f>
        <v>-113.54</v>
      </c>
      <c r="G59" s="10">
        <f>Abril!F8</f>
        <v>62.88</v>
      </c>
      <c r="H59" s="10">
        <f>Abril!G8</f>
        <v>0.23</v>
      </c>
      <c r="I59" s="10">
        <f>Abril!H8</f>
        <v>5</v>
      </c>
      <c r="J59" s="10">
        <f>Abril!I8</f>
        <v>25.69</v>
      </c>
      <c r="K59" s="17">
        <f>Abril!J8</f>
        <v>5.0999999999999996</v>
      </c>
    </row>
    <row r="60" spans="1:11" ht="15.75" thickBot="1" x14ac:dyDescent="0.3">
      <c r="A60" s="15" t="s">
        <v>38</v>
      </c>
      <c r="B60" s="9" t="s">
        <v>22</v>
      </c>
      <c r="C60" s="10">
        <f>Abril!B9</f>
        <v>390835.55</v>
      </c>
      <c r="D60" s="10">
        <f>Abril!C9</f>
        <v>23836.16</v>
      </c>
      <c r="E60" s="10">
        <f>Abril!D9</f>
        <v>31622.29</v>
      </c>
      <c r="F60" s="10">
        <f>Abril!E9</f>
        <v>0</v>
      </c>
      <c r="G60" s="10">
        <f>Abril!F9</f>
        <v>383049.42</v>
      </c>
      <c r="H60" s="10">
        <f>Abril!G9</f>
        <v>1378.98</v>
      </c>
      <c r="I60" s="10">
        <f>Abril!H9</f>
        <v>129618.53</v>
      </c>
      <c r="J60" s="10">
        <f>Abril!I9</f>
        <v>105711.33</v>
      </c>
      <c r="K60" s="17">
        <f>Abril!J9</f>
        <v>91491.58</v>
      </c>
    </row>
    <row r="61" spans="1:11" ht="15.75" thickBot="1" x14ac:dyDescent="0.3">
      <c r="A61" s="15" t="s">
        <v>38</v>
      </c>
      <c r="B61" s="9" t="s">
        <v>23</v>
      </c>
      <c r="C61" s="10">
        <f>Abril!B10</f>
        <v>5583526.9299999997</v>
      </c>
      <c r="D61" s="10">
        <f>Abril!C10</f>
        <v>25812.27</v>
      </c>
      <c r="E61" s="10">
        <f>Abril!D10</f>
        <v>26836.14</v>
      </c>
      <c r="F61" s="10">
        <f>Abril!E10</f>
        <v>0</v>
      </c>
      <c r="G61" s="10">
        <f>Abril!F10</f>
        <v>5582503.0599999996</v>
      </c>
      <c r="H61" s="10">
        <f>Abril!G10</f>
        <v>20097</v>
      </c>
      <c r="I61" s="10">
        <f>Abril!H10</f>
        <v>533003.06000000006</v>
      </c>
      <c r="J61" s="10">
        <f>Abril!I10</f>
        <v>2723989.23</v>
      </c>
      <c r="K61" s="17">
        <f>Abril!J10</f>
        <v>2648218.2999999998</v>
      </c>
    </row>
    <row r="62" spans="1:11" ht="15.75" thickBot="1" x14ac:dyDescent="0.3">
      <c r="A62" s="15" t="s">
        <v>38</v>
      </c>
      <c r="B62" s="9" t="s">
        <v>24</v>
      </c>
      <c r="C62" s="10">
        <f>Abril!B11</f>
        <v>402261.02</v>
      </c>
      <c r="D62" s="10">
        <f>Abril!C11</f>
        <v>5678842.5700000003</v>
      </c>
      <c r="E62" s="10">
        <f>Abril!D11</f>
        <v>5483451.04</v>
      </c>
      <c r="F62" s="10">
        <f>Abril!E11</f>
        <v>-605.78</v>
      </c>
      <c r="G62" s="10">
        <f>Abril!F11</f>
        <v>597046.77</v>
      </c>
      <c r="H62" s="10">
        <f>Abril!G11</f>
        <v>2149.37</v>
      </c>
      <c r="I62" s="10">
        <f>Abril!H11</f>
        <v>99488.78</v>
      </c>
      <c r="J62" s="10">
        <f>Abril!I11</f>
        <v>234993.18</v>
      </c>
      <c r="K62" s="17">
        <f>Abril!J11</f>
        <v>217226.23999999999</v>
      </c>
    </row>
    <row r="63" spans="1:11" ht="15.75" thickBot="1" x14ac:dyDescent="0.3">
      <c r="A63" s="15" t="s">
        <v>38</v>
      </c>
      <c r="B63" s="9" t="s">
        <v>25</v>
      </c>
      <c r="C63" s="10">
        <f>Abril!B12</f>
        <v>25917.52</v>
      </c>
      <c r="D63" s="10">
        <f>Abril!C12</f>
        <v>0</v>
      </c>
      <c r="E63" s="10">
        <f>Abril!D12</f>
        <v>0</v>
      </c>
      <c r="F63" s="10">
        <f>Abril!E12</f>
        <v>0</v>
      </c>
      <c r="G63" s="10">
        <f>Abril!F12</f>
        <v>25917.52</v>
      </c>
      <c r="H63" s="10">
        <f>Abril!G12</f>
        <v>93.3</v>
      </c>
      <c r="I63" s="10">
        <f>Abril!H12</f>
        <v>25900.99</v>
      </c>
      <c r="J63" s="10">
        <f>Abril!I12</f>
        <v>9630.24</v>
      </c>
      <c r="K63" s="17">
        <f>Abril!J12</f>
        <v>9495.73</v>
      </c>
    </row>
    <row r="64" spans="1:11" ht="15.75" thickBot="1" x14ac:dyDescent="0.3">
      <c r="A64" s="15" t="s">
        <v>38</v>
      </c>
      <c r="B64" s="9" t="s">
        <v>26</v>
      </c>
      <c r="C64" s="10">
        <f>Abril!B13</f>
        <v>0</v>
      </c>
      <c r="D64" s="10">
        <f>Abril!C13</f>
        <v>0</v>
      </c>
      <c r="E64" s="10">
        <f>Abril!D13</f>
        <v>0</v>
      </c>
      <c r="F64" s="10">
        <f>Abril!E13</f>
        <v>0</v>
      </c>
      <c r="G64" s="10">
        <f>Abril!F13</f>
        <v>0</v>
      </c>
      <c r="H64" s="10">
        <f>Abril!G13</f>
        <v>0</v>
      </c>
      <c r="I64" s="10">
        <f>Abril!H13</f>
        <v>0</v>
      </c>
      <c r="J64" s="10">
        <f>Abril!I13</f>
        <v>0</v>
      </c>
      <c r="K64" s="17">
        <f>Abril!J13</f>
        <v>0</v>
      </c>
    </row>
    <row r="65" spans="1:11" ht="15.75" thickBot="1" x14ac:dyDescent="0.3">
      <c r="A65" s="15" t="s">
        <v>38</v>
      </c>
      <c r="B65" s="9" t="s">
        <v>27</v>
      </c>
      <c r="C65" s="10">
        <f>Abril!B14</f>
        <v>103818</v>
      </c>
      <c r="D65" s="10">
        <f>Abril!C14</f>
        <v>0</v>
      </c>
      <c r="E65" s="10">
        <f>Abril!D14</f>
        <v>0</v>
      </c>
      <c r="F65" s="10">
        <f>Abril!E14</f>
        <v>0</v>
      </c>
      <c r="G65" s="10">
        <f>Abril!F14</f>
        <v>103818</v>
      </c>
      <c r="H65" s="10">
        <f>Abril!G14</f>
        <v>373.74</v>
      </c>
      <c r="I65" s="10">
        <f>Abril!H14</f>
        <v>9106.84</v>
      </c>
      <c r="J65" s="10">
        <f>Abril!I14</f>
        <v>33835.86</v>
      </c>
      <c r="K65" s="17">
        <f>Abril!J14</f>
        <v>33158.75</v>
      </c>
    </row>
    <row r="66" spans="1:11" ht="15.75" thickBot="1" x14ac:dyDescent="0.3">
      <c r="A66" s="15" t="s">
        <v>38</v>
      </c>
      <c r="B66" s="9" t="s">
        <v>28</v>
      </c>
      <c r="C66" s="10">
        <f>Abril!B15</f>
        <v>1268586.3</v>
      </c>
      <c r="D66" s="10">
        <f>Abril!C15</f>
        <v>1538753.01</v>
      </c>
      <c r="E66" s="10">
        <f>Abril!D15</f>
        <v>1943006.06</v>
      </c>
      <c r="F66" s="10">
        <f>Abril!E15</f>
        <v>72950.559999999998</v>
      </c>
      <c r="G66" s="10">
        <f>Abril!F15</f>
        <v>937283.81</v>
      </c>
      <c r="H66" s="10">
        <f>Abril!G15</f>
        <v>3374.22</v>
      </c>
      <c r="I66" s="10">
        <f>Abril!H15</f>
        <v>288605.52</v>
      </c>
      <c r="J66" s="10">
        <f>Abril!I15</f>
        <v>239006.24</v>
      </c>
      <c r="K66" s="17">
        <f>Abril!J15</f>
        <v>213387.66</v>
      </c>
    </row>
    <row r="67" spans="1:11" ht="15.75" thickBot="1" x14ac:dyDescent="0.3">
      <c r="A67" s="15" t="s">
        <v>38</v>
      </c>
      <c r="B67" s="9" t="s">
        <v>29</v>
      </c>
      <c r="C67" s="10">
        <f>Abril!B16</f>
        <v>0</v>
      </c>
      <c r="D67" s="10">
        <f>Abril!C16</f>
        <v>0</v>
      </c>
      <c r="E67" s="10">
        <f>Abril!D16</f>
        <v>0</v>
      </c>
      <c r="F67" s="10">
        <f>Abril!E16</f>
        <v>0</v>
      </c>
      <c r="G67" s="10">
        <f>Abril!F16</f>
        <v>0</v>
      </c>
      <c r="H67" s="10">
        <f>Abril!G16</f>
        <v>0</v>
      </c>
      <c r="I67" s="10">
        <f>Abril!H16</f>
        <v>0</v>
      </c>
      <c r="J67" s="10">
        <f>Abril!I16</f>
        <v>0</v>
      </c>
      <c r="K67" s="17">
        <f>Abril!J16</f>
        <v>0</v>
      </c>
    </row>
    <row r="68" spans="1:11" ht="15.75" thickBot="1" x14ac:dyDescent="0.3">
      <c r="A68" s="15" t="s">
        <v>38</v>
      </c>
      <c r="B68" s="9" t="s">
        <v>30</v>
      </c>
      <c r="C68" s="10">
        <f>Abril!B17</f>
        <v>50891</v>
      </c>
      <c r="D68" s="10">
        <f>Abril!C17</f>
        <v>16853</v>
      </c>
      <c r="E68" s="10">
        <f>Abril!D17</f>
        <v>16495</v>
      </c>
      <c r="F68" s="10">
        <f>Abril!E17</f>
        <v>0</v>
      </c>
      <c r="G68" s="10">
        <f>Abril!F17</f>
        <v>51249</v>
      </c>
      <c r="H68" s="10">
        <f>Abril!G17</f>
        <v>184.5</v>
      </c>
      <c r="I68" s="10">
        <f>Abril!H17</f>
        <v>17843.05</v>
      </c>
      <c r="J68" s="10">
        <f>Abril!I17</f>
        <v>10317.5</v>
      </c>
      <c r="K68" s="17">
        <f>Abril!J17</f>
        <v>8605.93</v>
      </c>
    </row>
    <row r="69" spans="1:11" ht="15.75" thickBot="1" x14ac:dyDescent="0.3">
      <c r="A69" s="15" t="s">
        <v>38</v>
      </c>
      <c r="B69" s="9" t="s">
        <v>31</v>
      </c>
      <c r="C69" s="10">
        <f>Abril!B18</f>
        <v>0</v>
      </c>
      <c r="D69" s="10">
        <f>Abril!C18</f>
        <v>0</v>
      </c>
      <c r="E69" s="10">
        <f>Abril!D18</f>
        <v>0</v>
      </c>
      <c r="F69" s="10">
        <f>Abril!E18</f>
        <v>0</v>
      </c>
      <c r="G69" s="10">
        <f>Abril!F18</f>
        <v>0</v>
      </c>
      <c r="H69" s="10">
        <f>Abril!G18</f>
        <v>0</v>
      </c>
      <c r="I69" s="10">
        <f>Abril!H18</f>
        <v>0</v>
      </c>
      <c r="J69" s="10">
        <f>Abril!I18</f>
        <v>0</v>
      </c>
      <c r="K69" s="17">
        <f>Abril!J18</f>
        <v>0</v>
      </c>
    </row>
    <row r="70" spans="1:11" ht="15.75" thickBot="1" x14ac:dyDescent="0.3">
      <c r="A70" s="15" t="s">
        <v>39</v>
      </c>
      <c r="B70" s="9" t="s">
        <v>15</v>
      </c>
      <c r="C70" s="10">
        <f>Mayo!B2</f>
        <v>0</v>
      </c>
      <c r="D70" s="10">
        <f>Mayo!C2</f>
        <v>0</v>
      </c>
      <c r="E70" s="10">
        <f>Mayo!D2</f>
        <v>0</v>
      </c>
      <c r="F70" s="10">
        <f>Mayo!E2</f>
        <v>0</v>
      </c>
      <c r="G70" s="10">
        <f>Mayo!F2</f>
        <v>0</v>
      </c>
      <c r="H70" s="10">
        <f>Mayo!G2</f>
        <v>0</v>
      </c>
      <c r="I70" s="10">
        <f>Mayo!H2</f>
        <v>0</v>
      </c>
      <c r="J70" s="10">
        <f>Mayo!I2</f>
        <v>0</v>
      </c>
      <c r="K70" s="17">
        <f>Mayo!J2</f>
        <v>0</v>
      </c>
    </row>
    <row r="71" spans="1:11" ht="15.75" thickBot="1" x14ac:dyDescent="0.3">
      <c r="A71" s="15" t="s">
        <v>39</v>
      </c>
      <c r="B71" s="9" t="s">
        <v>16</v>
      </c>
      <c r="C71" s="10">
        <f>Mayo!B3</f>
        <v>150155.87</v>
      </c>
      <c r="D71" s="10">
        <f>Mayo!C3</f>
        <v>24.91</v>
      </c>
      <c r="E71" s="10">
        <f>Mayo!D3</f>
        <v>21.01</v>
      </c>
      <c r="F71" s="10">
        <f>Mayo!E3</f>
        <v>113.08</v>
      </c>
      <c r="G71" s="10">
        <f>Mayo!F3</f>
        <v>150272.85</v>
      </c>
      <c r="H71" s="10">
        <f>Mayo!G3</f>
        <v>540.97</v>
      </c>
      <c r="I71" s="10">
        <f>Mayo!H3</f>
        <v>32276.3</v>
      </c>
      <c r="J71" s="10">
        <f>Mayo!I3</f>
        <v>53995.92</v>
      </c>
      <c r="K71" s="17">
        <f>Mayo!J3</f>
        <v>50674.42</v>
      </c>
    </row>
    <row r="72" spans="1:11" ht="15.75" thickBot="1" x14ac:dyDescent="0.3">
      <c r="A72" s="15" t="s">
        <v>39</v>
      </c>
      <c r="B72" s="9" t="s">
        <v>17</v>
      </c>
      <c r="C72" s="10">
        <f>Mayo!B4</f>
        <v>131729</v>
      </c>
      <c r="D72" s="10">
        <f>Mayo!C4</f>
        <v>0</v>
      </c>
      <c r="E72" s="10">
        <f>Mayo!D4</f>
        <v>0</v>
      </c>
      <c r="F72" s="10">
        <f>Mayo!E4</f>
        <v>0</v>
      </c>
      <c r="G72" s="10">
        <f>Mayo!F4</f>
        <v>131729</v>
      </c>
      <c r="H72" s="10">
        <f>Mayo!G4</f>
        <v>474.22</v>
      </c>
      <c r="I72" s="10">
        <f>Mayo!H4</f>
        <v>138662.10999999999</v>
      </c>
      <c r="J72" s="10">
        <f>Mayo!I4</f>
        <v>50647.94</v>
      </c>
      <c r="K72" s="17">
        <f>Mayo!J4</f>
        <v>46967.57</v>
      </c>
    </row>
    <row r="73" spans="1:11" ht="15.75" thickBot="1" x14ac:dyDescent="0.3">
      <c r="A73" s="15" t="s">
        <v>39</v>
      </c>
      <c r="B73" s="9" t="s">
        <v>18</v>
      </c>
      <c r="C73" s="10">
        <f>Mayo!B5</f>
        <v>0</v>
      </c>
      <c r="D73" s="10">
        <f>Mayo!C5</f>
        <v>0</v>
      </c>
      <c r="E73" s="10">
        <f>Mayo!D5</f>
        <v>0</v>
      </c>
      <c r="F73" s="10">
        <f>Mayo!E5</f>
        <v>0</v>
      </c>
      <c r="G73" s="10">
        <f>Mayo!F5</f>
        <v>0</v>
      </c>
      <c r="H73" s="10">
        <f>Mayo!G5</f>
        <v>0</v>
      </c>
      <c r="I73" s="10">
        <f>Mayo!H5</f>
        <v>0</v>
      </c>
      <c r="J73" s="10">
        <f>Mayo!I5</f>
        <v>0</v>
      </c>
      <c r="K73" s="17">
        <f>Mayo!J5</f>
        <v>0</v>
      </c>
    </row>
    <row r="74" spans="1:11" ht="15.75" thickBot="1" x14ac:dyDescent="0.3">
      <c r="A74" s="15" t="s">
        <v>39</v>
      </c>
      <c r="B74" s="9" t="s">
        <v>19</v>
      </c>
      <c r="C74" s="10">
        <f>Mayo!B6</f>
        <v>809720.91</v>
      </c>
      <c r="D74" s="10">
        <f>Mayo!C6</f>
        <v>789342.91</v>
      </c>
      <c r="E74" s="10">
        <f>Mayo!D6</f>
        <v>936411.77</v>
      </c>
      <c r="F74" s="10">
        <f>Mayo!E6</f>
        <v>-1070.1099999999999</v>
      </c>
      <c r="G74" s="10">
        <f>Mayo!F6</f>
        <v>661581.93999999994</v>
      </c>
      <c r="H74" s="10">
        <f>Mayo!G6</f>
        <v>2381.6999999999998</v>
      </c>
      <c r="I74" s="10">
        <f>Mayo!H6</f>
        <v>58478.41</v>
      </c>
      <c r="J74" s="10">
        <f>Mayo!I6</f>
        <v>256825.34</v>
      </c>
      <c r="K74" s="17">
        <f>Mayo!J6</f>
        <v>237945.44</v>
      </c>
    </row>
    <row r="75" spans="1:11" ht="15.75" thickBot="1" x14ac:dyDescent="0.3">
      <c r="A75" s="15" t="s">
        <v>39</v>
      </c>
      <c r="B75" s="9" t="s">
        <v>20</v>
      </c>
      <c r="C75" s="10">
        <f>Mayo!B7</f>
        <v>976437.09</v>
      </c>
      <c r="D75" s="10">
        <f>Mayo!C7</f>
        <v>599973.36</v>
      </c>
      <c r="E75" s="10">
        <f>Mayo!D7</f>
        <v>634104.11</v>
      </c>
      <c r="F75" s="10">
        <f>Mayo!E7</f>
        <v>-495.22</v>
      </c>
      <c r="G75" s="10">
        <f>Mayo!F7</f>
        <v>941811.13</v>
      </c>
      <c r="H75" s="10">
        <f>Mayo!G7</f>
        <v>3390.52</v>
      </c>
      <c r="I75" s="10">
        <f>Mayo!H7</f>
        <v>79587.16</v>
      </c>
      <c r="J75" s="10">
        <f>Mayo!I7</f>
        <v>377975.44</v>
      </c>
      <c r="K75" s="17">
        <f>Mayo!J7</f>
        <v>365350.46</v>
      </c>
    </row>
    <row r="76" spans="1:11" ht="15.75" thickBot="1" x14ac:dyDescent="0.3">
      <c r="A76" s="15" t="s">
        <v>39</v>
      </c>
      <c r="B76" s="9" t="s">
        <v>21</v>
      </c>
      <c r="C76" s="10">
        <f>Mayo!B8</f>
        <v>0</v>
      </c>
      <c r="D76" s="10">
        <f>Mayo!C8</f>
        <v>218.66</v>
      </c>
      <c r="E76" s="10">
        <f>Mayo!D8</f>
        <v>154.34</v>
      </c>
      <c r="F76" s="10">
        <f>Mayo!E8</f>
        <v>-50.8</v>
      </c>
      <c r="G76" s="10">
        <f>Mayo!F8</f>
        <v>13.52</v>
      </c>
      <c r="H76" s="10">
        <f>Mayo!G8</f>
        <v>0.05</v>
      </c>
      <c r="I76" s="10">
        <f>Mayo!H8</f>
        <v>1.05</v>
      </c>
      <c r="J76" s="10">
        <f>Mayo!I8</f>
        <v>5.61</v>
      </c>
      <c r="K76" s="17">
        <f>Mayo!J8</f>
        <v>2.4900000000000002</v>
      </c>
    </row>
    <row r="77" spans="1:11" ht="15.75" thickBot="1" x14ac:dyDescent="0.3">
      <c r="A77" s="15" t="s">
        <v>39</v>
      </c>
      <c r="B77" s="9" t="s">
        <v>22</v>
      </c>
      <c r="C77" s="10">
        <f>Mayo!B9</f>
        <v>308731.82</v>
      </c>
      <c r="D77" s="10">
        <f>Mayo!C9</f>
        <v>31622.29</v>
      </c>
      <c r="E77" s="10">
        <f>Mayo!D9</f>
        <v>34561.99</v>
      </c>
      <c r="F77" s="10">
        <f>Mayo!E9</f>
        <v>0</v>
      </c>
      <c r="G77" s="10">
        <f>Mayo!F9</f>
        <v>305792.12</v>
      </c>
      <c r="H77" s="10">
        <f>Mayo!G9</f>
        <v>1100.8499999999999</v>
      </c>
      <c r="I77" s="10">
        <f>Mayo!H9</f>
        <v>115709.11</v>
      </c>
      <c r="J77" s="10">
        <f>Mayo!I9</f>
        <v>80489.399999999994</v>
      </c>
      <c r="K77" s="17">
        <f>Mayo!J9</f>
        <v>66267.429999999993</v>
      </c>
    </row>
    <row r="78" spans="1:11" ht="15.75" thickBot="1" x14ac:dyDescent="0.3">
      <c r="A78" s="15" t="s">
        <v>39</v>
      </c>
      <c r="B78" s="9" t="s">
        <v>23</v>
      </c>
      <c r="C78" s="10">
        <f>Mayo!B10</f>
        <v>6508025.9500000002</v>
      </c>
      <c r="D78" s="10">
        <f>Mayo!C10</f>
        <v>26836.14</v>
      </c>
      <c r="E78" s="10">
        <f>Mayo!D10</f>
        <v>32554.73</v>
      </c>
      <c r="F78" s="10">
        <f>Mayo!E10</f>
        <v>0</v>
      </c>
      <c r="G78" s="10">
        <f>Mayo!F10</f>
        <v>6502307.3600000003</v>
      </c>
      <c r="H78" s="10">
        <f>Mayo!G10</f>
        <v>23408.31</v>
      </c>
      <c r="I78" s="10">
        <f>Mayo!H10</f>
        <v>617084.78</v>
      </c>
      <c r="J78" s="10">
        <f>Mayo!I10</f>
        <v>3196009.43</v>
      </c>
      <c r="K78" s="17">
        <f>Mayo!J10</f>
        <v>3108107.21</v>
      </c>
    </row>
    <row r="79" spans="1:11" ht="15.75" thickBot="1" x14ac:dyDescent="0.3">
      <c r="A79" s="15" t="s">
        <v>39</v>
      </c>
      <c r="B79" s="9" t="s">
        <v>24</v>
      </c>
      <c r="C79" s="10">
        <f>Mayo!B11</f>
        <v>410855</v>
      </c>
      <c r="D79" s="10">
        <f>Mayo!C11</f>
        <v>5483451.04</v>
      </c>
      <c r="E79" s="10">
        <f>Mayo!D11</f>
        <v>5312553.79</v>
      </c>
      <c r="F79" s="10">
        <f>Mayo!E11</f>
        <v>-4541.9399999999996</v>
      </c>
      <c r="G79" s="10">
        <f>Mayo!F11</f>
        <v>577210.31000000006</v>
      </c>
      <c r="H79" s="10">
        <f>Mayo!G11</f>
        <v>2077.96</v>
      </c>
      <c r="I79" s="10">
        <f>Mayo!H11</f>
        <v>88740.58</v>
      </c>
      <c r="J79" s="10">
        <f>Mayo!I11</f>
        <v>212715.08</v>
      </c>
      <c r="K79" s="17">
        <f>Mayo!J11</f>
        <v>196544.3</v>
      </c>
    </row>
    <row r="80" spans="1:11" ht="15.75" thickBot="1" x14ac:dyDescent="0.3">
      <c r="A80" s="15" t="s">
        <v>39</v>
      </c>
      <c r="B80" s="9" t="s">
        <v>25</v>
      </c>
      <c r="C80" s="10">
        <f>Mayo!B12</f>
        <v>37259.589999999997</v>
      </c>
      <c r="D80" s="10">
        <f>Mayo!C12</f>
        <v>0</v>
      </c>
      <c r="E80" s="10">
        <f>Mayo!D12</f>
        <v>0</v>
      </c>
      <c r="F80" s="10">
        <f>Mayo!E12</f>
        <v>0</v>
      </c>
      <c r="G80" s="10">
        <f>Mayo!F12</f>
        <v>37259.589999999997</v>
      </c>
      <c r="H80" s="10">
        <f>Mayo!G12</f>
        <v>134.13</v>
      </c>
      <c r="I80" s="10">
        <f>Mayo!H12</f>
        <v>37242.94</v>
      </c>
      <c r="J80" s="10">
        <f>Mayo!I12</f>
        <v>12689.9</v>
      </c>
      <c r="K80" s="17">
        <f>Mayo!J12</f>
        <v>12365.52</v>
      </c>
    </row>
    <row r="81" spans="1:11" ht="15.75" thickBot="1" x14ac:dyDescent="0.3">
      <c r="A81" s="15" t="s">
        <v>39</v>
      </c>
      <c r="B81" s="9" t="s">
        <v>26</v>
      </c>
      <c r="C81" s="10">
        <f>Mayo!B13</f>
        <v>0</v>
      </c>
      <c r="D81" s="10">
        <f>Mayo!C13</f>
        <v>0</v>
      </c>
      <c r="E81" s="10">
        <f>Mayo!D13</f>
        <v>0</v>
      </c>
      <c r="F81" s="10">
        <f>Mayo!E13</f>
        <v>0</v>
      </c>
      <c r="G81" s="10">
        <f>Mayo!F13</f>
        <v>0</v>
      </c>
      <c r="H81" s="10">
        <f>Mayo!G13</f>
        <v>0</v>
      </c>
      <c r="I81" s="10">
        <f>Mayo!H13</f>
        <v>0</v>
      </c>
      <c r="J81" s="10">
        <f>Mayo!I13</f>
        <v>0</v>
      </c>
      <c r="K81" s="17">
        <f>Mayo!J13</f>
        <v>0</v>
      </c>
    </row>
    <row r="82" spans="1:11" ht="15.75" thickBot="1" x14ac:dyDescent="0.3">
      <c r="A82" s="15" t="s">
        <v>39</v>
      </c>
      <c r="B82" s="9" t="s">
        <v>27</v>
      </c>
      <c r="C82" s="10">
        <f>Mayo!B14</f>
        <v>87364</v>
      </c>
      <c r="D82" s="10">
        <f>Mayo!C14</f>
        <v>0</v>
      </c>
      <c r="E82" s="10">
        <f>Mayo!D14</f>
        <v>0</v>
      </c>
      <c r="F82" s="10">
        <f>Mayo!E14</f>
        <v>0</v>
      </c>
      <c r="G82" s="10">
        <f>Mayo!F14</f>
        <v>87364</v>
      </c>
      <c r="H82" s="10">
        <f>Mayo!G14</f>
        <v>314.51</v>
      </c>
      <c r="I82" s="10">
        <f>Mayo!H14</f>
        <v>7906.24</v>
      </c>
      <c r="J82" s="10">
        <f>Mayo!I14</f>
        <v>28060.05</v>
      </c>
      <c r="K82" s="17">
        <f>Mayo!J14</f>
        <v>27498.84</v>
      </c>
    </row>
    <row r="83" spans="1:11" ht="15.75" thickBot="1" x14ac:dyDescent="0.3">
      <c r="A83" s="15" t="s">
        <v>39</v>
      </c>
      <c r="B83" s="9" t="s">
        <v>28</v>
      </c>
      <c r="C83" s="10">
        <f>Mayo!B15</f>
        <v>1225415.8400000001</v>
      </c>
      <c r="D83" s="10">
        <f>Mayo!C15</f>
        <v>1943114.98</v>
      </c>
      <c r="E83" s="10">
        <f>Mayo!D15</f>
        <v>1904239.95</v>
      </c>
      <c r="F83" s="10">
        <f>Mayo!E15</f>
        <v>-141731.99</v>
      </c>
      <c r="G83" s="10">
        <f>Mayo!F15</f>
        <v>1122558.8799999999</v>
      </c>
      <c r="H83" s="10">
        <f>Mayo!G15</f>
        <v>4041.21</v>
      </c>
      <c r="I83" s="10">
        <f>Mayo!H15</f>
        <v>320417.09000000003</v>
      </c>
      <c r="J83" s="10">
        <f>Mayo!I15</f>
        <v>300329.25</v>
      </c>
      <c r="K83" s="17">
        <f>Mayo!J15</f>
        <v>269773.59999999998</v>
      </c>
    </row>
    <row r="84" spans="1:11" ht="15.75" thickBot="1" x14ac:dyDescent="0.3">
      <c r="A84" s="15" t="s">
        <v>39</v>
      </c>
      <c r="B84" s="9" t="s">
        <v>29</v>
      </c>
      <c r="C84" s="10">
        <f>Mayo!B16</f>
        <v>0</v>
      </c>
      <c r="D84" s="10">
        <f>Mayo!C16</f>
        <v>0</v>
      </c>
      <c r="E84" s="10">
        <f>Mayo!D16</f>
        <v>0</v>
      </c>
      <c r="F84" s="10">
        <f>Mayo!E16</f>
        <v>0</v>
      </c>
      <c r="G84" s="10">
        <f>Mayo!F16</f>
        <v>0</v>
      </c>
      <c r="H84" s="10">
        <f>Mayo!G16</f>
        <v>0</v>
      </c>
      <c r="I84" s="10">
        <f>Mayo!H16</f>
        <v>0</v>
      </c>
      <c r="J84" s="10">
        <f>Mayo!I16</f>
        <v>0</v>
      </c>
      <c r="K84" s="17">
        <f>Mayo!J16</f>
        <v>0</v>
      </c>
    </row>
    <row r="85" spans="1:11" ht="15.75" thickBot="1" x14ac:dyDescent="0.3">
      <c r="A85" s="15" t="s">
        <v>39</v>
      </c>
      <c r="B85" s="9" t="s">
        <v>30</v>
      </c>
      <c r="C85" s="10">
        <f>Mayo!B17</f>
        <v>33653</v>
      </c>
      <c r="D85" s="10">
        <f>Mayo!C17</f>
        <v>16495</v>
      </c>
      <c r="E85" s="10">
        <f>Mayo!D17</f>
        <v>16860</v>
      </c>
      <c r="F85" s="10">
        <f>Mayo!E17</f>
        <v>0</v>
      </c>
      <c r="G85" s="10">
        <f>Mayo!F17</f>
        <v>33288</v>
      </c>
      <c r="H85" s="10">
        <f>Mayo!G17</f>
        <v>119.84</v>
      </c>
      <c r="I85" s="10">
        <f>Mayo!H17</f>
        <v>11473</v>
      </c>
      <c r="J85" s="10">
        <f>Mayo!I17</f>
        <v>4998.66</v>
      </c>
      <c r="K85" s="17">
        <f>Mayo!J17</f>
        <v>4398.75</v>
      </c>
    </row>
    <row r="86" spans="1:11" ht="15.75" thickBot="1" x14ac:dyDescent="0.3">
      <c r="A86" s="15" t="s">
        <v>39</v>
      </c>
      <c r="B86" s="9" t="s">
        <v>31</v>
      </c>
      <c r="C86" s="10">
        <f>Mayo!B18</f>
        <v>0</v>
      </c>
      <c r="D86" s="10">
        <f>Mayo!C18</f>
        <v>0</v>
      </c>
      <c r="E86" s="10">
        <f>Mayo!D18</f>
        <v>0</v>
      </c>
      <c r="F86" s="10">
        <f>Mayo!E18</f>
        <v>0</v>
      </c>
      <c r="G86" s="10">
        <f>Mayo!F18</f>
        <v>0</v>
      </c>
      <c r="H86" s="10">
        <f>Mayo!G18</f>
        <v>0</v>
      </c>
      <c r="I86" s="10">
        <f>Mayo!H18</f>
        <v>0</v>
      </c>
      <c r="J86" s="10">
        <f>Mayo!I18</f>
        <v>0</v>
      </c>
      <c r="K86" s="17">
        <f>Mayo!J18</f>
        <v>0</v>
      </c>
    </row>
    <row r="87" spans="1:11" ht="15.75" thickBot="1" x14ac:dyDescent="0.3">
      <c r="A87" s="15" t="s">
        <v>40</v>
      </c>
      <c r="B87" s="9" t="s">
        <v>15</v>
      </c>
      <c r="C87" s="10">
        <f>Junio!B2</f>
        <v>0</v>
      </c>
      <c r="D87" s="10">
        <f>Junio!C2</f>
        <v>0</v>
      </c>
      <c r="E87" s="10">
        <f>Junio!D2</f>
        <v>0</v>
      </c>
      <c r="F87" s="10">
        <f>Junio!E2</f>
        <v>0</v>
      </c>
      <c r="G87" s="10">
        <f>Junio!F2</f>
        <v>0</v>
      </c>
      <c r="H87" s="10">
        <f>Junio!G2</f>
        <v>0</v>
      </c>
      <c r="I87" s="10">
        <f>Junio!H2</f>
        <v>0</v>
      </c>
      <c r="J87" s="10">
        <f>Junio!I2</f>
        <v>0</v>
      </c>
      <c r="K87" s="17">
        <f>Junio!J2</f>
        <v>0</v>
      </c>
    </row>
    <row r="88" spans="1:11" ht="15.75" thickBot="1" x14ac:dyDescent="0.3">
      <c r="A88" s="15" t="s">
        <v>40</v>
      </c>
      <c r="B88" s="9" t="s">
        <v>16</v>
      </c>
      <c r="C88" s="10">
        <f>Junio!B3</f>
        <v>144574.14000000001</v>
      </c>
      <c r="D88" s="10">
        <f>Junio!C3</f>
        <v>21.01</v>
      </c>
      <c r="E88" s="10">
        <f>Junio!D3</f>
        <v>20.99</v>
      </c>
      <c r="F88" s="10">
        <f>Junio!E3</f>
        <v>121.63</v>
      </c>
      <c r="G88" s="10">
        <f>Junio!F3</f>
        <v>144695.79</v>
      </c>
      <c r="H88" s="10">
        <f>Junio!G3</f>
        <v>520.9</v>
      </c>
      <c r="I88" s="10">
        <f>Junio!H3</f>
        <v>30679.52</v>
      </c>
      <c r="J88" s="10">
        <f>Junio!I3</f>
        <v>51811.13</v>
      </c>
      <c r="K88" s="17">
        <f>Junio!J3</f>
        <v>48889.13</v>
      </c>
    </row>
    <row r="89" spans="1:11" ht="15.75" thickBot="1" x14ac:dyDescent="0.3">
      <c r="A89" s="15" t="s">
        <v>40</v>
      </c>
      <c r="B89" s="9" t="s">
        <v>17</v>
      </c>
      <c r="C89" s="10">
        <f>Junio!B4</f>
        <v>123554</v>
      </c>
      <c r="D89" s="10">
        <f>Junio!C4</f>
        <v>0</v>
      </c>
      <c r="E89" s="10">
        <f>Junio!D4</f>
        <v>0</v>
      </c>
      <c r="F89" s="10">
        <f>Junio!E4</f>
        <v>0</v>
      </c>
      <c r="G89" s="10">
        <f>Junio!F4</f>
        <v>123554</v>
      </c>
      <c r="H89" s="10">
        <f>Junio!G4</f>
        <v>444.79</v>
      </c>
      <c r="I89" s="10">
        <f>Junio!H4</f>
        <v>131440.43</v>
      </c>
      <c r="J89" s="10">
        <f>Junio!I4</f>
        <v>45075.81</v>
      </c>
      <c r="K89" s="17">
        <f>Junio!J4</f>
        <v>42031.44</v>
      </c>
    </row>
    <row r="90" spans="1:11" ht="15.75" thickBot="1" x14ac:dyDescent="0.3">
      <c r="A90" s="15" t="s">
        <v>40</v>
      </c>
      <c r="B90" s="9" t="s">
        <v>18</v>
      </c>
      <c r="C90" s="10">
        <f>Junio!B5</f>
        <v>0</v>
      </c>
      <c r="D90" s="10">
        <f>Junio!C5</f>
        <v>0</v>
      </c>
      <c r="E90" s="10">
        <f>Junio!D5</f>
        <v>0</v>
      </c>
      <c r="F90" s="10">
        <f>Junio!E5</f>
        <v>0</v>
      </c>
      <c r="G90" s="10">
        <f>Junio!F5</f>
        <v>0</v>
      </c>
      <c r="H90" s="10">
        <f>Junio!G5</f>
        <v>0</v>
      </c>
      <c r="I90" s="10">
        <f>Junio!H5</f>
        <v>0</v>
      </c>
      <c r="J90" s="10">
        <f>Junio!I5</f>
        <v>0</v>
      </c>
      <c r="K90" s="17">
        <f>Junio!J5</f>
        <v>0</v>
      </c>
    </row>
    <row r="91" spans="1:11" ht="15.75" thickBot="1" x14ac:dyDescent="0.3">
      <c r="A91" s="15" t="s">
        <v>40</v>
      </c>
      <c r="B91" s="9" t="s">
        <v>19</v>
      </c>
      <c r="C91" s="10">
        <f>Junio!B6</f>
        <v>819027.9</v>
      </c>
      <c r="D91" s="10">
        <f>Junio!C6</f>
        <v>936411.77</v>
      </c>
      <c r="E91" s="10">
        <f>Junio!D6</f>
        <v>1076815.57</v>
      </c>
      <c r="F91" s="10">
        <f>Junio!E6</f>
        <v>1813.26</v>
      </c>
      <c r="G91" s="10">
        <f>Junio!F6</f>
        <v>680437.36</v>
      </c>
      <c r="H91" s="10">
        <f>Junio!G6</f>
        <v>2449.5700000000002</v>
      </c>
      <c r="I91" s="10">
        <f>Junio!H6</f>
        <v>59904.52</v>
      </c>
      <c r="J91" s="10">
        <f>Junio!I6</f>
        <v>264075.49</v>
      </c>
      <c r="K91" s="17">
        <f>Junio!J6</f>
        <v>245583.19</v>
      </c>
    </row>
    <row r="92" spans="1:11" ht="15.75" thickBot="1" x14ac:dyDescent="0.3">
      <c r="A92" s="15" t="s">
        <v>40</v>
      </c>
      <c r="B92" s="9" t="s">
        <v>20</v>
      </c>
      <c r="C92" s="10">
        <f>Junio!B7</f>
        <v>1140902.83</v>
      </c>
      <c r="D92" s="10">
        <f>Junio!C7</f>
        <v>634104.11</v>
      </c>
      <c r="E92" s="10">
        <f>Junio!D7</f>
        <v>655048.69999999995</v>
      </c>
      <c r="F92" s="10">
        <f>Junio!E7</f>
        <v>1449.03</v>
      </c>
      <c r="G92" s="10">
        <f>Junio!F7</f>
        <v>1121407.27</v>
      </c>
      <c r="H92" s="10">
        <f>Junio!G7</f>
        <v>4037.07</v>
      </c>
      <c r="I92" s="10">
        <f>Junio!H7</f>
        <v>94497.48</v>
      </c>
      <c r="J92" s="10">
        <f>Junio!I7</f>
        <v>464112.45</v>
      </c>
      <c r="K92" s="17">
        <f>Junio!J7</f>
        <v>449522.27</v>
      </c>
    </row>
    <row r="93" spans="1:11" ht="15.75" thickBot="1" x14ac:dyDescent="0.3">
      <c r="A93" s="15" t="s">
        <v>40</v>
      </c>
      <c r="B93" s="9" t="s">
        <v>21</v>
      </c>
      <c r="C93" s="10">
        <f>Junio!B8</f>
        <v>0</v>
      </c>
      <c r="D93" s="10">
        <f>Junio!C8</f>
        <v>154.34</v>
      </c>
      <c r="E93" s="10">
        <f>Junio!D8</f>
        <v>154.31</v>
      </c>
      <c r="F93" s="10">
        <f>Junio!E8</f>
        <v>-0.03</v>
      </c>
      <c r="G93" s="10">
        <f>Junio!F8</f>
        <v>0</v>
      </c>
      <c r="H93" s="10">
        <f>Junio!G8</f>
        <v>0</v>
      </c>
      <c r="I93" s="10">
        <f>Junio!H8</f>
        <v>0</v>
      </c>
      <c r="J93" s="10">
        <f>Junio!I8</f>
        <v>0</v>
      </c>
      <c r="K93" s="17">
        <f>Junio!J8</f>
        <v>0</v>
      </c>
    </row>
    <row r="94" spans="1:11" ht="15.75" thickBot="1" x14ac:dyDescent="0.3">
      <c r="A94" s="15" t="s">
        <v>40</v>
      </c>
      <c r="B94" s="9" t="s">
        <v>22</v>
      </c>
      <c r="C94" s="10">
        <f>Junio!B9</f>
        <v>484795.22</v>
      </c>
      <c r="D94" s="10">
        <f>Junio!C9</f>
        <v>34561.99</v>
      </c>
      <c r="E94" s="10">
        <f>Junio!D9</f>
        <v>28829.4</v>
      </c>
      <c r="F94" s="10">
        <f>Junio!E9</f>
        <v>0</v>
      </c>
      <c r="G94" s="10">
        <f>Junio!F9</f>
        <v>490527.81</v>
      </c>
      <c r="H94" s="10">
        <f>Junio!G9</f>
        <v>1765.9</v>
      </c>
      <c r="I94" s="10">
        <f>Junio!H9</f>
        <v>187612.26</v>
      </c>
      <c r="J94" s="10">
        <f>Junio!I9</f>
        <v>136228.42000000001</v>
      </c>
      <c r="K94" s="17">
        <f>Junio!J9</f>
        <v>118432.86</v>
      </c>
    </row>
    <row r="95" spans="1:11" ht="15.75" thickBot="1" x14ac:dyDescent="0.3">
      <c r="A95" s="15" t="s">
        <v>40</v>
      </c>
      <c r="B95" s="9" t="s">
        <v>23</v>
      </c>
      <c r="C95" s="10">
        <f>Junio!B10</f>
        <v>8970101.5700000003</v>
      </c>
      <c r="D95" s="10">
        <f>Junio!C10</f>
        <v>32554.73</v>
      </c>
      <c r="E95" s="10">
        <f>Junio!D10</f>
        <v>56022.06</v>
      </c>
      <c r="F95" s="10">
        <f>Junio!E10</f>
        <v>0</v>
      </c>
      <c r="G95" s="10">
        <f>Junio!F10</f>
        <v>8946634.2400000002</v>
      </c>
      <c r="H95" s="10">
        <f>Junio!G10</f>
        <v>32207.88</v>
      </c>
      <c r="I95" s="10">
        <f>Junio!H10</f>
        <v>846463.55</v>
      </c>
      <c r="J95" s="10">
        <f>Junio!I10</f>
        <v>4530723.1900000004</v>
      </c>
      <c r="K95" s="17">
        <f>Junio!J10</f>
        <v>4412231.1500000004</v>
      </c>
    </row>
    <row r="96" spans="1:11" ht="15.75" thickBot="1" x14ac:dyDescent="0.3">
      <c r="A96" s="15" t="s">
        <v>40</v>
      </c>
      <c r="B96" s="9" t="s">
        <v>24</v>
      </c>
      <c r="C96" s="10">
        <f>Junio!B11</f>
        <v>607217</v>
      </c>
      <c r="D96" s="10">
        <f>Junio!C11</f>
        <v>5312553.79</v>
      </c>
      <c r="E96" s="10">
        <f>Junio!D11</f>
        <v>5100392.8899999997</v>
      </c>
      <c r="F96" s="10">
        <f>Junio!E11</f>
        <v>-8699.5300000000007</v>
      </c>
      <c r="G96" s="10">
        <f>Junio!F11</f>
        <v>810678.37</v>
      </c>
      <c r="H96" s="10">
        <f>Junio!G11</f>
        <v>2918.45</v>
      </c>
      <c r="I96" s="10">
        <f>Junio!H11</f>
        <v>121542.22</v>
      </c>
      <c r="J96" s="10">
        <f>Junio!I11</f>
        <v>284134.87</v>
      </c>
      <c r="K96" s="17">
        <f>Junio!J11</f>
        <v>261293.27</v>
      </c>
    </row>
    <row r="97" spans="1:11" ht="15.75" thickBot="1" x14ac:dyDescent="0.3">
      <c r="A97" s="15" t="s">
        <v>40</v>
      </c>
      <c r="B97" s="9" t="s">
        <v>25</v>
      </c>
      <c r="C97" s="10">
        <f>Junio!B12</f>
        <v>41551.300000000003</v>
      </c>
      <c r="D97" s="10">
        <f>Junio!C12</f>
        <v>0</v>
      </c>
      <c r="E97" s="10">
        <f>Junio!D12</f>
        <v>0</v>
      </c>
      <c r="F97" s="10">
        <f>Junio!E12</f>
        <v>0</v>
      </c>
      <c r="G97" s="10">
        <f>Junio!F12</f>
        <v>41551.300000000003</v>
      </c>
      <c r="H97" s="10">
        <f>Junio!G12</f>
        <v>149.58000000000001</v>
      </c>
      <c r="I97" s="10">
        <f>Junio!H12</f>
        <v>41545.730000000003</v>
      </c>
      <c r="J97" s="10">
        <f>Junio!I12</f>
        <v>14235.98</v>
      </c>
      <c r="K97" s="17">
        <f>Junio!J12</f>
        <v>13943.02</v>
      </c>
    </row>
    <row r="98" spans="1:11" ht="15.75" thickBot="1" x14ac:dyDescent="0.3">
      <c r="A98" s="15" t="s">
        <v>40</v>
      </c>
      <c r="B98" s="9" t="s">
        <v>26</v>
      </c>
      <c r="C98" s="10">
        <f>Junio!B13</f>
        <v>0</v>
      </c>
      <c r="D98" s="10">
        <f>Junio!C13</f>
        <v>0</v>
      </c>
      <c r="E98" s="10">
        <f>Junio!D13</f>
        <v>0</v>
      </c>
      <c r="F98" s="10">
        <f>Junio!E13</f>
        <v>0</v>
      </c>
      <c r="G98" s="10">
        <f>Junio!F13</f>
        <v>0</v>
      </c>
      <c r="H98" s="10">
        <f>Junio!G13</f>
        <v>0</v>
      </c>
      <c r="I98" s="10">
        <f>Junio!H13</f>
        <v>0</v>
      </c>
      <c r="J98" s="10">
        <f>Junio!I13</f>
        <v>0</v>
      </c>
      <c r="K98" s="17">
        <f>Junio!J13</f>
        <v>0</v>
      </c>
    </row>
    <row r="99" spans="1:11" ht="15.75" thickBot="1" x14ac:dyDescent="0.3">
      <c r="A99" s="15" t="s">
        <v>40</v>
      </c>
      <c r="B99" s="9" t="s">
        <v>27</v>
      </c>
      <c r="C99" s="10">
        <f>Junio!B14</f>
        <v>74295</v>
      </c>
      <c r="D99" s="10">
        <f>Junio!C14</f>
        <v>0</v>
      </c>
      <c r="E99" s="10">
        <f>Junio!D14</f>
        <v>0</v>
      </c>
      <c r="F99" s="10">
        <f>Junio!E14</f>
        <v>0</v>
      </c>
      <c r="G99" s="10">
        <f>Junio!F14</f>
        <v>74295</v>
      </c>
      <c r="H99" s="10">
        <f>Junio!G14</f>
        <v>267.45999999999998</v>
      </c>
      <c r="I99" s="10">
        <f>Junio!H14</f>
        <v>6586.44</v>
      </c>
      <c r="J99" s="10">
        <f>Junio!I14</f>
        <v>22104.82</v>
      </c>
      <c r="K99" s="17">
        <f>Junio!J14</f>
        <v>21662.13</v>
      </c>
    </row>
    <row r="100" spans="1:11" ht="15.75" thickBot="1" x14ac:dyDescent="0.3">
      <c r="A100" s="15" t="s">
        <v>40</v>
      </c>
      <c r="B100" s="9" t="s">
        <v>28</v>
      </c>
      <c r="C100" s="10">
        <f>Junio!B15</f>
        <v>1140761.1399999999</v>
      </c>
      <c r="D100" s="10">
        <f>Junio!C15</f>
        <v>1904368.58</v>
      </c>
      <c r="E100" s="10">
        <f>Junio!D15</f>
        <v>1766005.08</v>
      </c>
      <c r="F100" s="10">
        <f>Junio!E15</f>
        <v>-156341.29999999999</v>
      </c>
      <c r="G100" s="10">
        <f>Junio!F15</f>
        <v>1122783.3400000001</v>
      </c>
      <c r="H100" s="10">
        <f>Junio!G15</f>
        <v>4042.02</v>
      </c>
      <c r="I100" s="10">
        <f>Junio!H15</f>
        <v>334497.07</v>
      </c>
      <c r="J100" s="10">
        <f>Junio!I15</f>
        <v>297500.78000000003</v>
      </c>
      <c r="K100" s="17">
        <f>Junio!J15</f>
        <v>265310.96999999997</v>
      </c>
    </row>
    <row r="101" spans="1:11" ht="15.75" thickBot="1" x14ac:dyDescent="0.3">
      <c r="A101" s="15" t="s">
        <v>40</v>
      </c>
      <c r="B101" s="9" t="s">
        <v>29</v>
      </c>
      <c r="C101" s="10">
        <f>Junio!B16</f>
        <v>0</v>
      </c>
      <c r="D101" s="10">
        <f>Junio!C16</f>
        <v>0</v>
      </c>
      <c r="E101" s="10">
        <f>Junio!D16</f>
        <v>0</v>
      </c>
      <c r="F101" s="10">
        <f>Junio!E16</f>
        <v>0</v>
      </c>
      <c r="G101" s="10">
        <f>Junio!F16</f>
        <v>0</v>
      </c>
      <c r="H101" s="10">
        <f>Junio!G16</f>
        <v>0</v>
      </c>
      <c r="I101" s="10">
        <f>Junio!H16</f>
        <v>0</v>
      </c>
      <c r="J101" s="10">
        <f>Junio!I16</f>
        <v>0</v>
      </c>
      <c r="K101" s="17">
        <f>Junio!J16</f>
        <v>0</v>
      </c>
    </row>
    <row r="102" spans="1:11" ht="15.75" thickBot="1" x14ac:dyDescent="0.3">
      <c r="A102" s="15" t="s">
        <v>40</v>
      </c>
      <c r="B102" s="9" t="s">
        <v>30</v>
      </c>
      <c r="C102" s="10">
        <f>Junio!B17</f>
        <v>63343</v>
      </c>
      <c r="D102" s="10">
        <f>Junio!C17</f>
        <v>16860</v>
      </c>
      <c r="E102" s="10">
        <f>Junio!D17</f>
        <v>18378</v>
      </c>
      <c r="F102" s="10">
        <f>Junio!E17</f>
        <v>0</v>
      </c>
      <c r="G102" s="10">
        <f>Junio!F17</f>
        <v>61825</v>
      </c>
      <c r="H102" s="10">
        <f>Junio!G17</f>
        <v>222.57</v>
      </c>
      <c r="I102" s="10">
        <f>Junio!H17</f>
        <v>17057.330000000002</v>
      </c>
      <c r="J102" s="10">
        <f>Junio!I17</f>
        <v>13926.79</v>
      </c>
      <c r="K102" s="17">
        <f>Junio!J17</f>
        <v>12044.4</v>
      </c>
    </row>
    <row r="103" spans="1:11" ht="15.75" thickBot="1" x14ac:dyDescent="0.3">
      <c r="A103" s="15" t="s">
        <v>40</v>
      </c>
      <c r="B103" s="9" t="s">
        <v>31</v>
      </c>
      <c r="C103" s="10">
        <f>Junio!B18</f>
        <v>0</v>
      </c>
      <c r="D103" s="10">
        <f>Junio!C18</f>
        <v>0</v>
      </c>
      <c r="E103" s="10">
        <f>Junio!D18</f>
        <v>0</v>
      </c>
      <c r="F103" s="10">
        <f>Junio!E18</f>
        <v>0</v>
      </c>
      <c r="G103" s="10">
        <f>Junio!F18</f>
        <v>0</v>
      </c>
      <c r="H103" s="10">
        <f>Junio!G18</f>
        <v>0</v>
      </c>
      <c r="I103" s="10">
        <f>Junio!H18</f>
        <v>0</v>
      </c>
      <c r="J103" s="10">
        <f>Junio!I18</f>
        <v>0</v>
      </c>
      <c r="K103" s="17">
        <f>Junio!J18</f>
        <v>0</v>
      </c>
    </row>
    <row r="104" spans="1:11" ht="15.75" thickBot="1" x14ac:dyDescent="0.3">
      <c r="A104" s="15" t="s">
        <v>41</v>
      </c>
      <c r="B104" s="9" t="s">
        <v>15</v>
      </c>
      <c r="C104" s="10">
        <f>Julio!B2</f>
        <v>0</v>
      </c>
      <c r="D104" s="10">
        <f>Julio!C2</f>
        <v>0</v>
      </c>
      <c r="E104" s="10">
        <f>Julio!D2</f>
        <v>0</v>
      </c>
      <c r="F104" s="10">
        <f>Julio!E2</f>
        <v>0</v>
      </c>
      <c r="G104" s="10">
        <f>Julio!F2</f>
        <v>0</v>
      </c>
      <c r="H104" s="10">
        <f>Julio!G2</f>
        <v>0</v>
      </c>
      <c r="I104" s="10">
        <f>Julio!H2</f>
        <v>0</v>
      </c>
      <c r="J104" s="10">
        <f>Julio!I2</f>
        <v>0</v>
      </c>
      <c r="K104" s="17">
        <f>Julio!J2</f>
        <v>0</v>
      </c>
    </row>
    <row r="105" spans="1:11" ht="15.75" thickBot="1" x14ac:dyDescent="0.3">
      <c r="A105" s="15" t="s">
        <v>41</v>
      </c>
      <c r="B105" s="9" t="s">
        <v>16</v>
      </c>
      <c r="C105" s="10">
        <f>Julio!B3</f>
        <v>142027.82999999999</v>
      </c>
      <c r="D105" s="10">
        <f>Julio!C3</f>
        <v>20.99</v>
      </c>
      <c r="E105" s="10">
        <f>Julio!D3</f>
        <v>20.98</v>
      </c>
      <c r="F105" s="10">
        <f>Julio!E3</f>
        <v>71.5</v>
      </c>
      <c r="G105" s="10">
        <f>Julio!F3</f>
        <v>142099.34</v>
      </c>
      <c r="H105" s="10">
        <f>Julio!G3</f>
        <v>511.55</v>
      </c>
      <c r="I105" s="10">
        <f>Julio!H3</f>
        <v>30279.43</v>
      </c>
      <c r="J105" s="10">
        <f>Julio!I3</f>
        <v>50963.58</v>
      </c>
      <c r="K105" s="17">
        <f>Julio!J3</f>
        <v>47869.8</v>
      </c>
    </row>
    <row r="106" spans="1:11" ht="15.75" thickBot="1" x14ac:dyDescent="0.3">
      <c r="A106" s="15" t="s">
        <v>41</v>
      </c>
      <c r="B106" s="9" t="s">
        <v>17</v>
      </c>
      <c r="C106" s="10">
        <f>Julio!B4</f>
        <v>225565</v>
      </c>
      <c r="D106" s="10">
        <f>Julio!C4</f>
        <v>0</v>
      </c>
      <c r="E106" s="10">
        <f>Julio!D4</f>
        <v>0</v>
      </c>
      <c r="F106" s="10">
        <f>Julio!E4</f>
        <v>0</v>
      </c>
      <c r="G106" s="10">
        <f>Julio!F4</f>
        <v>225565</v>
      </c>
      <c r="H106" s="10">
        <f>Julio!G4</f>
        <v>812.03</v>
      </c>
      <c r="I106" s="10">
        <f>Julio!H4</f>
        <v>247873.63</v>
      </c>
      <c r="J106" s="10">
        <f>Julio!I4</f>
        <v>80827.41</v>
      </c>
      <c r="K106" s="17">
        <f>Julio!J4</f>
        <v>75290.490000000005</v>
      </c>
    </row>
    <row r="107" spans="1:11" ht="15.75" thickBot="1" x14ac:dyDescent="0.3">
      <c r="A107" s="15" t="s">
        <v>41</v>
      </c>
      <c r="B107" s="9" t="s">
        <v>18</v>
      </c>
      <c r="C107" s="10">
        <f>Julio!B5</f>
        <v>1915.81</v>
      </c>
      <c r="D107" s="10">
        <f>Julio!C5</f>
        <v>0</v>
      </c>
      <c r="E107" s="10">
        <f>Julio!D5</f>
        <v>0</v>
      </c>
      <c r="F107" s="10">
        <f>Julio!E5</f>
        <v>0</v>
      </c>
      <c r="G107" s="10">
        <f>Julio!F5</f>
        <v>1915.81</v>
      </c>
      <c r="H107" s="10">
        <f>Julio!G5</f>
        <v>6.9</v>
      </c>
      <c r="I107" s="10">
        <f>Julio!H5</f>
        <v>434.42</v>
      </c>
      <c r="J107" s="10">
        <f>Julio!I5</f>
        <v>666.7</v>
      </c>
      <c r="K107" s="17">
        <f>Julio!J5</f>
        <v>603.29</v>
      </c>
    </row>
    <row r="108" spans="1:11" ht="15.75" thickBot="1" x14ac:dyDescent="0.3">
      <c r="A108" s="15" t="s">
        <v>41</v>
      </c>
      <c r="B108" s="9" t="s">
        <v>19</v>
      </c>
      <c r="C108" s="10">
        <f>Julio!B6</f>
        <v>505117.97</v>
      </c>
      <c r="D108" s="10">
        <f>Julio!C6</f>
        <v>1076815.57</v>
      </c>
      <c r="E108" s="10">
        <f>Julio!D6</f>
        <v>849188.51</v>
      </c>
      <c r="F108" s="10">
        <f>Julio!E6</f>
        <v>-2420.66</v>
      </c>
      <c r="G108" s="10">
        <f>Julio!F6</f>
        <v>730324.37</v>
      </c>
      <c r="H108" s="10">
        <f>Julio!G6</f>
        <v>2629.17</v>
      </c>
      <c r="I108" s="10">
        <f>Julio!H6</f>
        <v>64432.15</v>
      </c>
      <c r="J108" s="10">
        <f>Julio!I6</f>
        <v>284926.81</v>
      </c>
      <c r="K108" s="17">
        <f>Julio!J6</f>
        <v>263650.73</v>
      </c>
    </row>
    <row r="109" spans="1:11" ht="15.75" thickBot="1" x14ac:dyDescent="0.3">
      <c r="A109" s="15" t="s">
        <v>41</v>
      </c>
      <c r="B109" s="9" t="s">
        <v>20</v>
      </c>
      <c r="C109" s="10">
        <f>Julio!B7</f>
        <v>903891.4</v>
      </c>
      <c r="D109" s="10">
        <f>Julio!C7</f>
        <v>655048.69999999995</v>
      </c>
      <c r="E109" s="10">
        <f>Julio!D7</f>
        <v>645620.24</v>
      </c>
      <c r="F109" s="10">
        <f>Julio!E7</f>
        <v>-1336.37</v>
      </c>
      <c r="G109" s="10">
        <f>Julio!F7</f>
        <v>911983.49</v>
      </c>
      <c r="H109" s="10">
        <f>Julio!G7</f>
        <v>3283.14</v>
      </c>
      <c r="I109" s="10">
        <f>Julio!H7</f>
        <v>77156.45</v>
      </c>
      <c r="J109" s="10">
        <f>Julio!I7</f>
        <v>364643.06</v>
      </c>
      <c r="K109" s="17">
        <f>Julio!J7</f>
        <v>351395.74</v>
      </c>
    </row>
    <row r="110" spans="1:11" ht="15.75" thickBot="1" x14ac:dyDescent="0.3">
      <c r="A110" s="15" t="s">
        <v>41</v>
      </c>
      <c r="B110" s="9" t="s">
        <v>21</v>
      </c>
      <c r="C110" s="10">
        <f>Julio!B8</f>
        <v>0</v>
      </c>
      <c r="D110" s="10">
        <f>Julio!C8</f>
        <v>154.31</v>
      </c>
      <c r="E110" s="10">
        <f>Julio!D8</f>
        <v>148.9</v>
      </c>
      <c r="F110" s="10">
        <f>Julio!E8</f>
        <v>0</v>
      </c>
      <c r="G110" s="10">
        <f>Julio!F8</f>
        <v>5.41</v>
      </c>
      <c r="H110" s="10">
        <f>Julio!G8</f>
        <v>0.02</v>
      </c>
      <c r="I110" s="10">
        <f>Julio!H8</f>
        <v>0.42</v>
      </c>
      <c r="J110" s="10">
        <f>Julio!I8</f>
        <v>2.2400000000000002</v>
      </c>
      <c r="K110" s="17">
        <f>Julio!J8</f>
        <v>0.83</v>
      </c>
    </row>
    <row r="111" spans="1:11" ht="15.75" thickBot="1" x14ac:dyDescent="0.3">
      <c r="A111" s="15" t="s">
        <v>41</v>
      </c>
      <c r="B111" s="9" t="s">
        <v>22</v>
      </c>
      <c r="C111" s="10">
        <f>Julio!B9</f>
        <v>458977.74</v>
      </c>
      <c r="D111" s="10">
        <f>Julio!C9</f>
        <v>28829.4</v>
      </c>
      <c r="E111" s="10">
        <f>Julio!D9</f>
        <v>29132.080000000002</v>
      </c>
      <c r="F111" s="10">
        <f>Julio!E9</f>
        <v>0</v>
      </c>
      <c r="G111" s="10">
        <f>Julio!F9</f>
        <v>458675.06</v>
      </c>
      <c r="H111" s="10">
        <f>Julio!G9</f>
        <v>1651.23</v>
      </c>
      <c r="I111" s="10">
        <f>Julio!H9</f>
        <v>164553.13</v>
      </c>
      <c r="J111" s="10">
        <f>Julio!I9</f>
        <v>128671.85</v>
      </c>
      <c r="K111" s="17">
        <f>Julio!J9</f>
        <v>111920.01</v>
      </c>
    </row>
    <row r="112" spans="1:11" ht="15.75" thickBot="1" x14ac:dyDescent="0.3">
      <c r="A112" s="15" t="s">
        <v>41</v>
      </c>
      <c r="B112" s="9" t="s">
        <v>23</v>
      </c>
      <c r="C112" s="10">
        <f>Julio!B10</f>
        <v>9729891.4000000004</v>
      </c>
      <c r="D112" s="10">
        <f>Julio!C10</f>
        <v>56022.06</v>
      </c>
      <c r="E112" s="10">
        <f>Julio!D10</f>
        <v>21994.79</v>
      </c>
      <c r="F112" s="10">
        <f>Julio!E10</f>
        <v>0</v>
      </c>
      <c r="G112" s="10">
        <f>Julio!F10</f>
        <v>9763918.6699999999</v>
      </c>
      <c r="H112" s="10">
        <f>Julio!G10</f>
        <v>35150.1</v>
      </c>
      <c r="I112" s="10">
        <f>Julio!H10</f>
        <v>928794.88</v>
      </c>
      <c r="J112" s="10">
        <f>Julio!I10</f>
        <v>4958832.2699999996</v>
      </c>
      <c r="K112" s="17">
        <f>Julio!J10</f>
        <v>4834005.43</v>
      </c>
    </row>
    <row r="113" spans="1:11" ht="15.75" thickBot="1" x14ac:dyDescent="0.3">
      <c r="A113" s="15" t="s">
        <v>41</v>
      </c>
      <c r="B113" s="9" t="s">
        <v>24</v>
      </c>
      <c r="C113" s="10">
        <f>Julio!B11</f>
        <v>981708</v>
      </c>
      <c r="D113" s="10">
        <f>Julio!C11</f>
        <v>5100392.8899999997</v>
      </c>
      <c r="E113" s="10">
        <f>Julio!D11</f>
        <v>5273731.8099999996</v>
      </c>
      <c r="F113" s="10">
        <f>Julio!E11</f>
        <v>-3075.29</v>
      </c>
      <c r="G113" s="10">
        <f>Julio!F11</f>
        <v>805293.79</v>
      </c>
      <c r="H113" s="10">
        <f>Julio!G11</f>
        <v>2899.06</v>
      </c>
      <c r="I113" s="10">
        <f>Julio!H11</f>
        <v>126371.31</v>
      </c>
      <c r="J113" s="10">
        <f>Julio!I11</f>
        <v>283084.03000000003</v>
      </c>
      <c r="K113" s="17">
        <f>Julio!J11</f>
        <v>259724.42</v>
      </c>
    </row>
    <row r="114" spans="1:11" ht="15.75" thickBot="1" x14ac:dyDescent="0.3">
      <c r="A114" s="15" t="s">
        <v>41</v>
      </c>
      <c r="B114" s="9" t="s">
        <v>25</v>
      </c>
      <c r="C114" s="10">
        <f>Julio!B12</f>
        <v>32819.1</v>
      </c>
      <c r="D114" s="10">
        <f>Julio!C12</f>
        <v>0</v>
      </c>
      <c r="E114" s="10">
        <f>Julio!D12</f>
        <v>0</v>
      </c>
      <c r="F114" s="10">
        <f>Julio!E12</f>
        <v>0</v>
      </c>
      <c r="G114" s="10">
        <f>Julio!F12</f>
        <v>32819.1</v>
      </c>
      <c r="H114" s="10">
        <f>Julio!G12</f>
        <v>118.14</v>
      </c>
      <c r="I114" s="10">
        <f>Julio!H12</f>
        <v>32807.19</v>
      </c>
      <c r="J114" s="10">
        <f>Julio!I12</f>
        <v>10693.51</v>
      </c>
      <c r="K114" s="17">
        <f>Julio!J12</f>
        <v>10424.540000000001</v>
      </c>
    </row>
    <row r="115" spans="1:11" ht="15.75" thickBot="1" x14ac:dyDescent="0.3">
      <c r="A115" s="15" t="s">
        <v>41</v>
      </c>
      <c r="B115" s="9" t="s">
        <v>26</v>
      </c>
      <c r="C115" s="10">
        <f>Julio!B13</f>
        <v>0</v>
      </c>
      <c r="D115" s="10">
        <f>Julio!C13</f>
        <v>0</v>
      </c>
      <c r="E115" s="10">
        <f>Julio!D13</f>
        <v>0</v>
      </c>
      <c r="F115" s="10">
        <f>Julio!E13</f>
        <v>0</v>
      </c>
      <c r="G115" s="10">
        <f>Julio!F13</f>
        <v>0</v>
      </c>
      <c r="H115" s="10">
        <f>Julio!G13</f>
        <v>0</v>
      </c>
      <c r="I115" s="10">
        <f>Julio!H13</f>
        <v>0</v>
      </c>
      <c r="J115" s="10">
        <f>Julio!I13</f>
        <v>0</v>
      </c>
      <c r="K115" s="17">
        <f>Julio!J13</f>
        <v>0</v>
      </c>
    </row>
    <row r="116" spans="1:11" ht="15.75" thickBot="1" x14ac:dyDescent="0.3">
      <c r="A116" s="15" t="s">
        <v>41</v>
      </c>
      <c r="B116" s="9" t="s">
        <v>27</v>
      </c>
      <c r="C116" s="10">
        <f>Julio!B14</f>
        <v>97600</v>
      </c>
      <c r="D116" s="10">
        <f>Julio!C14</f>
        <v>0</v>
      </c>
      <c r="E116" s="10">
        <f>Julio!D14</f>
        <v>0</v>
      </c>
      <c r="F116" s="10">
        <f>Julio!E14</f>
        <v>0</v>
      </c>
      <c r="G116" s="10">
        <f>Julio!F14</f>
        <v>97600</v>
      </c>
      <c r="H116" s="10">
        <f>Julio!G14</f>
        <v>351.36</v>
      </c>
      <c r="I116" s="10">
        <f>Julio!H14</f>
        <v>8848.59</v>
      </c>
      <c r="J116" s="10">
        <f>Julio!I14</f>
        <v>29394</v>
      </c>
      <c r="K116" s="17">
        <f>Julio!J14</f>
        <v>28806.07</v>
      </c>
    </row>
    <row r="117" spans="1:11" ht="15.75" thickBot="1" x14ac:dyDescent="0.3">
      <c r="A117" s="15" t="s">
        <v>41</v>
      </c>
      <c r="B117" s="9" t="s">
        <v>28</v>
      </c>
      <c r="C117" s="10">
        <f>Julio!B15</f>
        <v>1150867.3433333335</v>
      </c>
      <c r="D117" s="10">
        <f>Julio!C15</f>
        <v>1766005.08</v>
      </c>
      <c r="E117" s="10">
        <f>Julio!D15</f>
        <v>1743009.42</v>
      </c>
      <c r="F117" s="10">
        <f>Julio!E15</f>
        <v>-51110.77</v>
      </c>
      <c r="G117" s="10">
        <f>Julio!F15</f>
        <v>1122752.2333333334</v>
      </c>
      <c r="H117" s="10">
        <f>Julio!G15</f>
        <v>4041.9</v>
      </c>
      <c r="I117" s="10">
        <f>Julio!H15</f>
        <v>312046.68775279215</v>
      </c>
      <c r="J117" s="10">
        <f>Julio!I15</f>
        <v>298088.15333333326</v>
      </c>
      <c r="K117" s="17">
        <f>Julio!J15</f>
        <v>266120.02999999997</v>
      </c>
    </row>
    <row r="118" spans="1:11" ht="15.75" thickBot="1" x14ac:dyDescent="0.3">
      <c r="A118" s="15" t="s">
        <v>41</v>
      </c>
      <c r="B118" s="9" t="s">
        <v>29</v>
      </c>
      <c r="C118" s="10">
        <f>Julio!B16</f>
        <v>0</v>
      </c>
      <c r="D118" s="10">
        <f>Julio!C16</f>
        <v>0</v>
      </c>
      <c r="E118" s="10">
        <f>Julio!D16</f>
        <v>0</v>
      </c>
      <c r="F118" s="10">
        <f>Julio!E16</f>
        <v>0</v>
      </c>
      <c r="G118" s="10">
        <f>Julio!F16</f>
        <v>0</v>
      </c>
      <c r="H118" s="10">
        <f>Julio!G16</f>
        <v>0</v>
      </c>
      <c r="I118" s="10">
        <f>Julio!H16</f>
        <v>0</v>
      </c>
      <c r="J118" s="10">
        <f>Julio!I16</f>
        <v>0</v>
      </c>
      <c r="K118" s="17">
        <f>Julio!J16</f>
        <v>0</v>
      </c>
    </row>
    <row r="119" spans="1:11" ht="15.75" thickBot="1" x14ac:dyDescent="0.3">
      <c r="A119" s="15" t="s">
        <v>41</v>
      </c>
      <c r="B119" s="9" t="s">
        <v>30</v>
      </c>
      <c r="C119" s="10">
        <f>Julio!B17</f>
        <v>43018</v>
      </c>
      <c r="D119" s="10">
        <f>Julio!C17</f>
        <v>18378</v>
      </c>
      <c r="E119" s="10">
        <f>Julio!D17</f>
        <v>16929</v>
      </c>
      <c r="F119" s="10">
        <f>Julio!E17</f>
        <v>0</v>
      </c>
      <c r="G119" s="10">
        <f>Julio!F17</f>
        <v>44467</v>
      </c>
      <c r="H119" s="10">
        <f>Julio!G17</f>
        <v>160.09</v>
      </c>
      <c r="I119" s="10">
        <f>Julio!H17</f>
        <v>15327.05</v>
      </c>
      <c r="J119" s="10">
        <f>Julio!I17</f>
        <v>10575.95</v>
      </c>
      <c r="K119" s="17">
        <f>Julio!J17</f>
        <v>8988.52</v>
      </c>
    </row>
    <row r="120" spans="1:11" ht="15.75" thickBot="1" x14ac:dyDescent="0.3">
      <c r="A120" s="15" t="s">
        <v>41</v>
      </c>
      <c r="B120" s="9" t="s">
        <v>31</v>
      </c>
      <c r="C120" s="10">
        <f>Julio!B18</f>
        <v>0</v>
      </c>
      <c r="D120" s="10">
        <f>Julio!C18</f>
        <v>0</v>
      </c>
      <c r="E120" s="10">
        <f>Julio!D18</f>
        <v>0</v>
      </c>
      <c r="F120" s="10">
        <f>Julio!E18</f>
        <v>0</v>
      </c>
      <c r="G120" s="10">
        <f>Julio!F18</f>
        <v>0</v>
      </c>
      <c r="H120" s="10">
        <f>Julio!G18</f>
        <v>0</v>
      </c>
      <c r="I120" s="10">
        <f>Julio!H18</f>
        <v>0</v>
      </c>
      <c r="J120" s="10">
        <f>Julio!I18</f>
        <v>0</v>
      </c>
      <c r="K120" s="17">
        <f>Julio!J18</f>
        <v>0</v>
      </c>
    </row>
    <row r="121" spans="1:11" ht="15.75" thickBot="1" x14ac:dyDescent="0.3">
      <c r="A121" s="15" t="s">
        <v>42</v>
      </c>
      <c r="B121" s="9" t="s">
        <v>15</v>
      </c>
      <c r="C121" s="10">
        <f>Agosto!B2</f>
        <v>0</v>
      </c>
      <c r="D121" s="10">
        <f>Agosto!C2</f>
        <v>0</v>
      </c>
      <c r="E121" s="10">
        <f>Agosto!D2</f>
        <v>0</v>
      </c>
      <c r="F121" s="10">
        <f>Agosto!E2</f>
        <v>0</v>
      </c>
      <c r="G121" s="10">
        <f>Agosto!F2</f>
        <v>0</v>
      </c>
      <c r="H121" s="10">
        <f>Agosto!G2</f>
        <v>0</v>
      </c>
      <c r="I121" s="10">
        <f>Agosto!H2</f>
        <v>0</v>
      </c>
      <c r="J121" s="10">
        <f>Agosto!I2</f>
        <v>0</v>
      </c>
      <c r="K121" s="17">
        <f>Agosto!J2</f>
        <v>0</v>
      </c>
    </row>
    <row r="122" spans="1:11" ht="15.75" thickBot="1" x14ac:dyDescent="0.3">
      <c r="A122" s="15" t="s">
        <v>42</v>
      </c>
      <c r="B122" s="9" t="s">
        <v>16</v>
      </c>
      <c r="C122" s="10">
        <f>Agosto!B3</f>
        <v>138462.91</v>
      </c>
      <c r="D122" s="10">
        <f>Agosto!C3</f>
        <v>20.98</v>
      </c>
      <c r="E122" s="10">
        <f>Agosto!D3</f>
        <v>21</v>
      </c>
      <c r="F122" s="10">
        <f>Agosto!E3</f>
        <v>93.63</v>
      </c>
      <c r="G122" s="10">
        <f>Agosto!F3</f>
        <v>138556.51999999999</v>
      </c>
      <c r="H122" s="10">
        <f>Agosto!G3</f>
        <v>498.8</v>
      </c>
      <c r="I122" s="10">
        <f>Agosto!H3</f>
        <v>29485.24</v>
      </c>
      <c r="J122" s="10">
        <f>Agosto!I3</f>
        <v>49698.85</v>
      </c>
      <c r="K122" s="17">
        <f>Agosto!J3</f>
        <v>46386.76</v>
      </c>
    </row>
    <row r="123" spans="1:11" ht="15.75" thickBot="1" x14ac:dyDescent="0.3">
      <c r="A123" s="15" t="s">
        <v>42</v>
      </c>
      <c r="B123" s="9" t="s">
        <v>17</v>
      </c>
      <c r="C123" s="10">
        <f>Agosto!B4</f>
        <v>238836</v>
      </c>
      <c r="D123" s="10">
        <f>Agosto!C4</f>
        <v>0</v>
      </c>
      <c r="E123" s="10">
        <f>Agosto!D4</f>
        <v>0</v>
      </c>
      <c r="F123" s="10">
        <f>Agosto!E4</f>
        <v>0</v>
      </c>
      <c r="G123" s="10">
        <f>Agosto!F4</f>
        <v>238836</v>
      </c>
      <c r="H123" s="10">
        <f>Agosto!G4</f>
        <v>859.81</v>
      </c>
      <c r="I123" s="10">
        <f>Agosto!H4</f>
        <v>262457.14</v>
      </c>
      <c r="J123" s="10">
        <f>Agosto!I4</f>
        <v>87788.51</v>
      </c>
      <c r="K123" s="17">
        <f>Agosto!J4</f>
        <v>81763.97</v>
      </c>
    </row>
    <row r="124" spans="1:11" ht="15.75" thickBot="1" x14ac:dyDescent="0.3">
      <c r="A124" s="15" t="s">
        <v>42</v>
      </c>
      <c r="B124" s="9" t="s">
        <v>18</v>
      </c>
      <c r="C124" s="10">
        <f>Agosto!B5</f>
        <v>2482.4699999999998</v>
      </c>
      <c r="D124" s="10">
        <f>Agosto!C5</f>
        <v>0</v>
      </c>
      <c r="E124" s="10">
        <f>Agosto!D5</f>
        <v>0</v>
      </c>
      <c r="F124" s="10">
        <f>Agosto!E5</f>
        <v>0</v>
      </c>
      <c r="G124" s="10">
        <f>Agosto!F5</f>
        <v>2482.4699999999998</v>
      </c>
      <c r="H124" s="10">
        <f>Agosto!G5</f>
        <v>8.94</v>
      </c>
      <c r="I124" s="10">
        <f>Agosto!H5</f>
        <v>562.91999999999996</v>
      </c>
      <c r="J124" s="10">
        <f>Agosto!I5</f>
        <v>863.9</v>
      </c>
      <c r="K124" s="17">
        <f>Agosto!J5</f>
        <v>782.32</v>
      </c>
    </row>
    <row r="125" spans="1:11" ht="15.75" thickBot="1" x14ac:dyDescent="0.3">
      <c r="A125" s="15" t="s">
        <v>42</v>
      </c>
      <c r="B125" s="9" t="s">
        <v>19</v>
      </c>
      <c r="C125" s="10">
        <f>Agosto!B6</f>
        <v>826365.59</v>
      </c>
      <c r="D125" s="10">
        <f>Agosto!C6</f>
        <v>849188.51</v>
      </c>
      <c r="E125" s="10">
        <f>Agosto!D6</f>
        <v>919111.05</v>
      </c>
      <c r="F125" s="10">
        <f>Agosto!E6</f>
        <v>-708.93</v>
      </c>
      <c r="G125" s="10">
        <f>Agosto!F6</f>
        <v>755734.12</v>
      </c>
      <c r="H125" s="10">
        <f>Agosto!G6</f>
        <v>2720.65</v>
      </c>
      <c r="I125" s="10">
        <f>Agosto!H6</f>
        <v>66746.91</v>
      </c>
      <c r="J125" s="10">
        <f>Agosto!I6</f>
        <v>295956.87</v>
      </c>
      <c r="K125" s="17">
        <f>Agosto!J6</f>
        <v>274553.83</v>
      </c>
    </row>
    <row r="126" spans="1:11" ht="15.75" thickBot="1" x14ac:dyDescent="0.3">
      <c r="A126" s="15" t="s">
        <v>42</v>
      </c>
      <c r="B126" s="9" t="s">
        <v>20</v>
      </c>
      <c r="C126" s="10">
        <f>Agosto!B7</f>
        <v>1034482.39</v>
      </c>
      <c r="D126" s="10">
        <f>Agosto!C7</f>
        <v>645620.24</v>
      </c>
      <c r="E126" s="10">
        <f>Agosto!D7</f>
        <v>633355.94999999995</v>
      </c>
      <c r="F126" s="10">
        <f>Agosto!E7</f>
        <v>1845.73</v>
      </c>
      <c r="G126" s="10">
        <f>Agosto!F7</f>
        <v>1048592.4099999999</v>
      </c>
      <c r="H126" s="10">
        <f>Agosto!G7</f>
        <v>3774.93</v>
      </c>
      <c r="I126" s="10">
        <f>Agosto!H7</f>
        <v>88183.56</v>
      </c>
      <c r="J126" s="10">
        <f>Agosto!I7</f>
        <v>425308.53</v>
      </c>
      <c r="K126" s="17">
        <f>Agosto!J7</f>
        <v>411273.77</v>
      </c>
    </row>
    <row r="127" spans="1:11" ht="15.75" thickBot="1" x14ac:dyDescent="0.3">
      <c r="A127" s="15" t="s">
        <v>42</v>
      </c>
      <c r="B127" s="9" t="s">
        <v>21</v>
      </c>
      <c r="C127" s="10">
        <f>Agosto!B8</f>
        <v>0</v>
      </c>
      <c r="D127" s="10">
        <f>Agosto!C8</f>
        <v>148.9</v>
      </c>
      <c r="E127" s="10">
        <f>Agosto!D8</f>
        <v>116.48</v>
      </c>
      <c r="F127" s="10">
        <f>Agosto!E8</f>
        <v>0.04</v>
      </c>
      <c r="G127" s="10">
        <f>Agosto!F8</f>
        <v>32.46</v>
      </c>
      <c r="H127" s="10">
        <f>Agosto!G8</f>
        <v>0.12</v>
      </c>
      <c r="I127" s="10">
        <f>Agosto!H8</f>
        <v>2.52</v>
      </c>
      <c r="J127" s="10">
        <f>Agosto!I8</f>
        <v>13.1</v>
      </c>
      <c r="K127" s="17">
        <f>Agosto!J8</f>
        <v>3.4</v>
      </c>
    </row>
    <row r="128" spans="1:11" ht="15.75" thickBot="1" x14ac:dyDescent="0.3">
      <c r="A128" s="15" t="s">
        <v>42</v>
      </c>
      <c r="B128" s="9" t="s">
        <v>22</v>
      </c>
      <c r="C128" s="10">
        <f>Agosto!B9</f>
        <v>426764.74</v>
      </c>
      <c r="D128" s="10">
        <f>Agosto!C9</f>
        <v>29132.080000000002</v>
      </c>
      <c r="E128" s="10">
        <f>Agosto!D9</f>
        <v>29129.13</v>
      </c>
      <c r="F128" s="10">
        <f>Agosto!E9</f>
        <v>0</v>
      </c>
      <c r="G128" s="10">
        <f>Agosto!F9</f>
        <v>426767.69</v>
      </c>
      <c r="H128" s="10">
        <f>Agosto!G9</f>
        <v>1536.36</v>
      </c>
      <c r="I128" s="10">
        <f>Agosto!H9</f>
        <v>158566.79999999999</v>
      </c>
      <c r="J128" s="10">
        <f>Agosto!I9</f>
        <v>118273.3</v>
      </c>
      <c r="K128" s="17">
        <f>Agosto!J9</f>
        <v>102760.14</v>
      </c>
    </row>
    <row r="129" spans="1:11" ht="15.75" thickBot="1" x14ac:dyDescent="0.3">
      <c r="A129" s="15" t="s">
        <v>42</v>
      </c>
      <c r="B129" s="9" t="s">
        <v>23</v>
      </c>
      <c r="C129" s="10">
        <f>Agosto!B10</f>
        <v>9840574.2599999998</v>
      </c>
      <c r="D129" s="10">
        <f>Agosto!C10</f>
        <v>21994.79</v>
      </c>
      <c r="E129" s="10">
        <f>Agosto!D10</f>
        <v>48049.77</v>
      </c>
      <c r="F129" s="10">
        <f>Agosto!E10</f>
        <v>0</v>
      </c>
      <c r="G129" s="10">
        <f>Agosto!F10</f>
        <v>9814519.2799999993</v>
      </c>
      <c r="H129" s="10">
        <f>Agosto!G10</f>
        <v>35332.269999999997</v>
      </c>
      <c r="I129" s="10">
        <f>Agosto!H10</f>
        <v>933786.47</v>
      </c>
      <c r="J129" s="10">
        <f>Agosto!I10</f>
        <v>4950209</v>
      </c>
      <c r="K129" s="17">
        <f>Agosto!J10</f>
        <v>4821263.93</v>
      </c>
    </row>
    <row r="130" spans="1:11" ht="15.75" thickBot="1" x14ac:dyDescent="0.3">
      <c r="A130" s="15" t="s">
        <v>42</v>
      </c>
      <c r="B130" s="9" t="s">
        <v>24</v>
      </c>
      <c r="C130" s="10">
        <f>Agosto!B11</f>
        <v>151639</v>
      </c>
      <c r="D130" s="10">
        <f>Agosto!C11</f>
        <v>5273731.8099999996</v>
      </c>
      <c r="E130" s="10">
        <f>Agosto!D11</f>
        <v>4398636.9800000004</v>
      </c>
      <c r="F130" s="10">
        <f>Agosto!E11</f>
        <v>-14566.06</v>
      </c>
      <c r="G130" s="10">
        <f>Agosto!F11</f>
        <v>1012167.77</v>
      </c>
      <c r="H130" s="10">
        <f>Agosto!G11</f>
        <v>3643.81</v>
      </c>
      <c r="I130" s="10">
        <f>Agosto!H11</f>
        <v>184706.54</v>
      </c>
      <c r="J130" s="10">
        <f>Agosto!I11</f>
        <v>362872.19</v>
      </c>
      <c r="K130" s="17">
        <f>Agosto!J11</f>
        <v>339328.8</v>
      </c>
    </row>
    <row r="131" spans="1:11" ht="15.75" thickBot="1" x14ac:dyDescent="0.3">
      <c r="A131" s="15" t="s">
        <v>42</v>
      </c>
      <c r="B131" s="9" t="s">
        <v>25</v>
      </c>
      <c r="C131" s="10">
        <f>Agosto!B12</f>
        <v>36572.35</v>
      </c>
      <c r="D131" s="10">
        <f>Agosto!C12</f>
        <v>0</v>
      </c>
      <c r="E131" s="10">
        <f>Agosto!D12</f>
        <v>0</v>
      </c>
      <c r="F131" s="10">
        <f>Agosto!E12</f>
        <v>0</v>
      </c>
      <c r="G131" s="10">
        <f>Agosto!F12</f>
        <v>36572.35</v>
      </c>
      <c r="H131" s="10">
        <f>Agosto!G12</f>
        <v>131.66</v>
      </c>
      <c r="I131" s="10">
        <f>Agosto!H12</f>
        <v>36572.35</v>
      </c>
      <c r="J131" s="10">
        <f>Agosto!I12</f>
        <v>12324.6</v>
      </c>
      <c r="K131" s="17">
        <f>Agosto!J12</f>
        <v>12051.64</v>
      </c>
    </row>
    <row r="132" spans="1:11" ht="15.75" thickBot="1" x14ac:dyDescent="0.3">
      <c r="A132" s="15" t="s">
        <v>42</v>
      </c>
      <c r="B132" s="9" t="s">
        <v>26</v>
      </c>
      <c r="C132" s="10">
        <f>Agosto!B13</f>
        <v>0</v>
      </c>
      <c r="D132" s="10">
        <f>Agosto!C13</f>
        <v>0</v>
      </c>
      <c r="E132" s="10">
        <f>Agosto!D13</f>
        <v>0</v>
      </c>
      <c r="F132" s="10">
        <f>Agosto!E13</f>
        <v>0</v>
      </c>
      <c r="G132" s="10">
        <f>Agosto!F13</f>
        <v>0</v>
      </c>
      <c r="H132" s="10">
        <f>Agosto!G13</f>
        <v>0</v>
      </c>
      <c r="I132" s="10">
        <f>Agosto!H13</f>
        <v>0</v>
      </c>
      <c r="J132" s="10">
        <f>Agosto!I13</f>
        <v>0</v>
      </c>
      <c r="K132" s="17">
        <f>Agosto!J13</f>
        <v>0</v>
      </c>
    </row>
    <row r="133" spans="1:11" ht="15.75" thickBot="1" x14ac:dyDescent="0.3">
      <c r="A133" s="15" t="s">
        <v>42</v>
      </c>
      <c r="B133" s="9" t="s">
        <v>27</v>
      </c>
      <c r="C133" s="10">
        <f>Agosto!B14</f>
        <v>109102</v>
      </c>
      <c r="D133" s="10">
        <f>Agosto!C14</f>
        <v>0</v>
      </c>
      <c r="E133" s="10">
        <f>Agosto!D14</f>
        <v>0</v>
      </c>
      <c r="F133" s="10">
        <f>Agosto!E14</f>
        <v>0</v>
      </c>
      <c r="G133" s="10">
        <f>Agosto!F14</f>
        <v>109102</v>
      </c>
      <c r="H133" s="10">
        <f>Agosto!G14</f>
        <v>392.77</v>
      </c>
      <c r="I133" s="10">
        <f>Agosto!H14</f>
        <v>9741.25</v>
      </c>
      <c r="J133" s="10">
        <f>Agosto!I14</f>
        <v>33591.89</v>
      </c>
      <c r="K133" s="17">
        <f>Agosto!J14</f>
        <v>32919.370000000003</v>
      </c>
    </row>
    <row r="134" spans="1:11" ht="15.75" thickBot="1" x14ac:dyDescent="0.3">
      <c r="A134" s="15" t="s">
        <v>42</v>
      </c>
      <c r="B134" s="9" t="s">
        <v>28</v>
      </c>
      <c r="C134" s="10">
        <f>Agosto!B15</f>
        <v>1210340.07</v>
      </c>
      <c r="D134" s="10">
        <f>Agosto!C15</f>
        <v>1743009.42</v>
      </c>
      <c r="E134" s="10">
        <f>Agosto!D15</f>
        <v>1538073.24</v>
      </c>
      <c r="F134" s="10">
        <f>Agosto!E15</f>
        <v>-192332.57</v>
      </c>
      <c r="G134" s="10">
        <f>Agosto!F15</f>
        <v>1222943.68</v>
      </c>
      <c r="H134" s="10">
        <f>Agosto!G15</f>
        <v>4402.6000000000004</v>
      </c>
      <c r="I134" s="10">
        <f>Agosto!H15</f>
        <v>344633.38</v>
      </c>
      <c r="J134" s="10">
        <f>Agosto!I15</f>
        <v>326771.86</v>
      </c>
      <c r="K134" s="17">
        <f>Agosto!J15</f>
        <v>291353.08</v>
      </c>
    </row>
    <row r="135" spans="1:11" ht="15.75" thickBot="1" x14ac:dyDescent="0.3">
      <c r="A135" s="15" t="s">
        <v>42</v>
      </c>
      <c r="B135" s="9" t="s">
        <v>29</v>
      </c>
      <c r="C135" s="10">
        <f>Agosto!B16</f>
        <v>0</v>
      </c>
      <c r="D135" s="10">
        <f>Agosto!C16</f>
        <v>0</v>
      </c>
      <c r="E135" s="10">
        <f>Agosto!D16</f>
        <v>0</v>
      </c>
      <c r="F135" s="10">
        <f>Agosto!E16</f>
        <v>0</v>
      </c>
      <c r="G135" s="10">
        <f>Agosto!F16</f>
        <v>0</v>
      </c>
      <c r="H135" s="10">
        <f>Agosto!G16</f>
        <v>0</v>
      </c>
      <c r="I135" s="10">
        <f>Agosto!H16</f>
        <v>0</v>
      </c>
      <c r="J135" s="10">
        <f>Agosto!I16</f>
        <v>0</v>
      </c>
      <c r="K135" s="17">
        <f>Agosto!J16</f>
        <v>0</v>
      </c>
    </row>
    <row r="136" spans="1:11" ht="15.75" thickBot="1" x14ac:dyDescent="0.3">
      <c r="A136" s="15" t="s">
        <v>42</v>
      </c>
      <c r="B136" s="9" t="s">
        <v>30</v>
      </c>
      <c r="C136" s="10">
        <f>Agosto!B17</f>
        <v>65749</v>
      </c>
      <c r="D136" s="10">
        <f>Agosto!C17</f>
        <v>16929</v>
      </c>
      <c r="E136" s="10">
        <f>Agosto!D17</f>
        <v>17176</v>
      </c>
      <c r="F136" s="10">
        <f>Agosto!E17</f>
        <v>0</v>
      </c>
      <c r="G136" s="10">
        <f>Agosto!F17</f>
        <v>65502</v>
      </c>
      <c r="H136" s="10">
        <f>Agosto!G17</f>
        <v>235.81</v>
      </c>
      <c r="I136" s="10">
        <f>Agosto!H17</f>
        <v>17173.05</v>
      </c>
      <c r="J136" s="10">
        <f>Agosto!I17</f>
        <v>14162.2</v>
      </c>
      <c r="K136" s="17">
        <f>Agosto!J17</f>
        <v>11748.27</v>
      </c>
    </row>
    <row r="137" spans="1:11" ht="15.75" thickBot="1" x14ac:dyDescent="0.3">
      <c r="A137" s="15" t="s">
        <v>42</v>
      </c>
      <c r="B137" s="9" t="s">
        <v>31</v>
      </c>
      <c r="C137" s="10">
        <f>Agosto!B18</f>
        <v>0</v>
      </c>
      <c r="D137" s="10">
        <f>Agosto!C18</f>
        <v>0</v>
      </c>
      <c r="E137" s="10">
        <f>Agosto!D18</f>
        <v>0</v>
      </c>
      <c r="F137" s="10">
        <f>Agosto!E18</f>
        <v>0</v>
      </c>
      <c r="G137" s="10">
        <f>Agosto!F18</f>
        <v>0</v>
      </c>
      <c r="H137" s="10">
        <f>Agosto!G18</f>
        <v>0</v>
      </c>
      <c r="I137" s="10">
        <f>Agosto!H18</f>
        <v>0</v>
      </c>
      <c r="J137" s="10">
        <f>Agosto!I18</f>
        <v>0</v>
      </c>
      <c r="K137" s="17">
        <f>Agosto!J18</f>
        <v>0</v>
      </c>
    </row>
    <row r="138" spans="1:11" ht="15.75" thickBot="1" x14ac:dyDescent="0.3">
      <c r="A138" s="15" t="s">
        <v>43</v>
      </c>
      <c r="B138" s="9" t="s">
        <v>15</v>
      </c>
      <c r="C138" s="10">
        <f>Septiembre!B2</f>
        <v>0</v>
      </c>
      <c r="D138" s="10">
        <f>Septiembre!C2</f>
        <v>0</v>
      </c>
      <c r="E138" s="10">
        <f>Septiembre!D2</f>
        <v>0</v>
      </c>
      <c r="F138" s="10">
        <f>Septiembre!E2</f>
        <v>0</v>
      </c>
      <c r="G138" s="10">
        <f>Septiembre!F2</f>
        <v>0</v>
      </c>
      <c r="H138" s="10">
        <f>Septiembre!G2</f>
        <v>0</v>
      </c>
      <c r="I138" s="10">
        <f>Septiembre!H2</f>
        <v>0</v>
      </c>
      <c r="J138" s="10">
        <f>Septiembre!I2</f>
        <v>0</v>
      </c>
      <c r="K138" s="17">
        <f>Septiembre!J2</f>
        <v>0</v>
      </c>
    </row>
    <row r="139" spans="1:11" ht="15.75" thickBot="1" x14ac:dyDescent="0.3">
      <c r="A139" s="15" t="s">
        <v>43</v>
      </c>
      <c r="B139" s="9" t="s">
        <v>16</v>
      </c>
      <c r="C139" s="10">
        <f>Septiembre!B3</f>
        <v>140949.46</v>
      </c>
      <c r="D139" s="10">
        <f>Septiembre!C3</f>
        <v>21</v>
      </c>
      <c r="E139" s="10">
        <f>Septiembre!D3</f>
        <v>20.97</v>
      </c>
      <c r="F139" s="10">
        <f>Septiembre!E3</f>
        <v>90.2</v>
      </c>
      <c r="G139" s="10">
        <f>Septiembre!F3</f>
        <v>141039.69</v>
      </c>
      <c r="H139" s="10">
        <f>Septiembre!G3</f>
        <v>507.75</v>
      </c>
      <c r="I139" s="10">
        <f>Septiembre!H3</f>
        <v>29931.11</v>
      </c>
      <c r="J139" s="10">
        <f>Septiembre!I3</f>
        <v>50574.26</v>
      </c>
      <c r="K139" s="17">
        <f>Septiembre!J3</f>
        <v>47803.31</v>
      </c>
    </row>
    <row r="140" spans="1:11" ht="15.75" thickBot="1" x14ac:dyDescent="0.3">
      <c r="A140" s="15" t="s">
        <v>43</v>
      </c>
      <c r="B140" s="9" t="s">
        <v>17</v>
      </c>
      <c r="C140" s="10">
        <f>Septiembre!B4</f>
        <v>235911</v>
      </c>
      <c r="D140" s="10">
        <f>Septiembre!C4</f>
        <v>0</v>
      </c>
      <c r="E140" s="10">
        <f>Septiembre!D4</f>
        <v>0</v>
      </c>
      <c r="F140" s="10">
        <f>Septiembre!E4</f>
        <v>0</v>
      </c>
      <c r="G140" s="10">
        <f>Septiembre!F4</f>
        <v>235911</v>
      </c>
      <c r="H140" s="10">
        <f>Septiembre!G4</f>
        <v>849.28</v>
      </c>
      <c r="I140" s="10">
        <f>Septiembre!H4</f>
        <v>262123.33</v>
      </c>
      <c r="J140" s="10">
        <f>Septiembre!I4</f>
        <v>83186.41</v>
      </c>
      <c r="K140" s="17">
        <f>Septiembre!J4</f>
        <v>77477.919999999998</v>
      </c>
    </row>
    <row r="141" spans="1:11" ht="15.75" thickBot="1" x14ac:dyDescent="0.3">
      <c r="A141" s="15" t="s">
        <v>43</v>
      </c>
      <c r="B141" s="9" t="s">
        <v>18</v>
      </c>
      <c r="C141" s="10">
        <f>Septiembre!B5</f>
        <v>2333.91</v>
      </c>
      <c r="D141" s="10">
        <f>Septiembre!C5</f>
        <v>0</v>
      </c>
      <c r="E141" s="10">
        <f>Septiembre!D5</f>
        <v>0</v>
      </c>
      <c r="F141" s="10">
        <f>Septiembre!E5</f>
        <v>0</v>
      </c>
      <c r="G141" s="10">
        <f>Septiembre!F5</f>
        <v>2333.91</v>
      </c>
      <c r="H141" s="10">
        <f>Septiembre!G5</f>
        <v>8.4</v>
      </c>
      <c r="I141" s="10">
        <f>Septiembre!H5</f>
        <v>529.23</v>
      </c>
      <c r="J141" s="10">
        <f>Septiembre!I5</f>
        <v>812.2</v>
      </c>
      <c r="K141" s="17">
        <f>Septiembre!J5</f>
        <v>736.14</v>
      </c>
    </row>
    <row r="142" spans="1:11" ht="15.75" thickBot="1" x14ac:dyDescent="0.3">
      <c r="A142" s="15" t="s">
        <v>43</v>
      </c>
      <c r="B142" s="9" t="s">
        <v>19</v>
      </c>
      <c r="C142" s="10">
        <f>Septiembre!B6</f>
        <v>877971.23</v>
      </c>
      <c r="D142" s="10">
        <f>Septiembre!C6</f>
        <v>919111.05</v>
      </c>
      <c r="E142" s="10">
        <f>Septiembre!D6</f>
        <v>1057655.1299999999</v>
      </c>
      <c r="F142" s="10">
        <f>Septiembre!E6</f>
        <v>57.04</v>
      </c>
      <c r="G142" s="10">
        <f>Septiembre!F6</f>
        <v>739484.19</v>
      </c>
      <c r="H142" s="10">
        <f>Septiembre!G6</f>
        <v>2662.15</v>
      </c>
      <c r="I142" s="10">
        <f>Septiembre!H6</f>
        <v>65263.65</v>
      </c>
      <c r="J142" s="10">
        <f>Septiembre!I6</f>
        <v>283376.95</v>
      </c>
      <c r="K142" s="17">
        <f>Septiembre!J6</f>
        <v>263356.86</v>
      </c>
    </row>
    <row r="143" spans="1:11" ht="15.75" thickBot="1" x14ac:dyDescent="0.3">
      <c r="A143" s="15" t="s">
        <v>43</v>
      </c>
      <c r="B143" s="9" t="s">
        <v>20</v>
      </c>
      <c r="C143" s="10">
        <f>Septiembre!B7</f>
        <v>1055268.5</v>
      </c>
      <c r="D143" s="10">
        <f>Septiembre!C7</f>
        <v>633355.94999999995</v>
      </c>
      <c r="E143" s="10">
        <f>Septiembre!D7</f>
        <v>625000.23</v>
      </c>
      <c r="F143" s="10">
        <f>Septiembre!E7</f>
        <v>-371.5</v>
      </c>
      <c r="G143" s="10">
        <f>Septiembre!F7</f>
        <v>1063252.72</v>
      </c>
      <c r="H143" s="10">
        <f>Septiembre!G7</f>
        <v>3827.71</v>
      </c>
      <c r="I143" s="10">
        <f>Septiembre!H7</f>
        <v>89587.49</v>
      </c>
      <c r="J143" s="10">
        <f>Septiembre!I7</f>
        <v>437871.57</v>
      </c>
      <c r="K143" s="17">
        <f>Septiembre!J7</f>
        <v>423528.2</v>
      </c>
    </row>
    <row r="144" spans="1:11" ht="15.75" thickBot="1" x14ac:dyDescent="0.3">
      <c r="A144" s="15" t="s">
        <v>43</v>
      </c>
      <c r="B144" s="9" t="s">
        <v>21</v>
      </c>
      <c r="C144" s="10">
        <f>Septiembre!B8</f>
        <v>0</v>
      </c>
      <c r="D144" s="10">
        <f>Septiembre!C8</f>
        <v>116.48</v>
      </c>
      <c r="E144" s="10">
        <f>Septiembre!D8</f>
        <v>111.06</v>
      </c>
      <c r="F144" s="10">
        <f>Septiembre!E8</f>
        <v>-0.01</v>
      </c>
      <c r="G144" s="10">
        <f>Septiembre!F8</f>
        <v>5.41</v>
      </c>
      <c r="H144" s="10">
        <f>Septiembre!G8</f>
        <v>0.02</v>
      </c>
      <c r="I144" s="10">
        <f>Septiembre!H8</f>
        <v>0.42</v>
      </c>
      <c r="J144" s="10">
        <f>Septiembre!I8</f>
        <v>2.15</v>
      </c>
      <c r="K144" s="17">
        <f>Septiembre!J8</f>
        <v>1.36</v>
      </c>
    </row>
    <row r="145" spans="1:11" ht="15.75" thickBot="1" x14ac:dyDescent="0.3">
      <c r="A145" s="15" t="s">
        <v>43</v>
      </c>
      <c r="B145" s="9" t="s">
        <v>22</v>
      </c>
      <c r="C145" s="10">
        <f>Septiembre!B9</f>
        <v>402229.67</v>
      </c>
      <c r="D145" s="10">
        <f>Septiembre!C9</f>
        <v>29129.13</v>
      </c>
      <c r="E145" s="10">
        <f>Septiembre!D9</f>
        <v>28414.17</v>
      </c>
      <c r="F145" s="10">
        <f>Septiembre!E9</f>
        <v>0</v>
      </c>
      <c r="G145" s="10">
        <f>Septiembre!F9</f>
        <v>402944.63</v>
      </c>
      <c r="H145" s="10">
        <f>Septiembre!G9</f>
        <v>1450.6</v>
      </c>
      <c r="I145" s="10">
        <f>Septiembre!H9</f>
        <v>145538.81</v>
      </c>
      <c r="J145" s="10">
        <f>Septiembre!I9</f>
        <v>110711.27</v>
      </c>
      <c r="K145" s="17">
        <f>Septiembre!J9</f>
        <v>97518.39</v>
      </c>
    </row>
    <row r="146" spans="1:11" ht="15.75" thickBot="1" x14ac:dyDescent="0.3">
      <c r="A146" s="15" t="s">
        <v>43</v>
      </c>
      <c r="B146" s="9" t="s">
        <v>23</v>
      </c>
      <c r="C146" s="10">
        <f>Septiembre!B10</f>
        <v>9426812.1699999999</v>
      </c>
      <c r="D146" s="10">
        <f>Septiembre!C10</f>
        <v>48049.77</v>
      </c>
      <c r="E146" s="10">
        <f>Septiembre!D10</f>
        <v>35939.879999999997</v>
      </c>
      <c r="F146" s="10">
        <f>Septiembre!E10</f>
        <v>0</v>
      </c>
      <c r="G146" s="10">
        <f>Septiembre!F10</f>
        <v>9438922.0600000005</v>
      </c>
      <c r="H146" s="10">
        <f>Septiembre!G10</f>
        <v>33980.11</v>
      </c>
      <c r="I146" s="10">
        <f>Septiembre!H10</f>
        <v>891886.34</v>
      </c>
      <c r="J146" s="10">
        <f>Septiembre!I10</f>
        <v>4756726.91</v>
      </c>
      <c r="K146" s="17">
        <f>Septiembre!J10</f>
        <v>4636237</v>
      </c>
    </row>
    <row r="147" spans="1:11" ht="15.75" thickBot="1" x14ac:dyDescent="0.3">
      <c r="A147" s="15" t="s">
        <v>43</v>
      </c>
      <c r="B147" s="9" t="s">
        <v>24</v>
      </c>
      <c r="C147" s="10">
        <f>Septiembre!B11</f>
        <v>166325</v>
      </c>
      <c r="D147" s="10">
        <f>Septiembre!C11</f>
        <v>4398636.9800000004</v>
      </c>
      <c r="E147" s="10">
        <f>Septiembre!D11</f>
        <v>3637334.25</v>
      </c>
      <c r="F147" s="10">
        <f>Septiembre!E11</f>
        <v>117803.2</v>
      </c>
      <c r="G147" s="10">
        <f>Septiembre!F11</f>
        <v>1045430.93</v>
      </c>
      <c r="H147" s="10">
        <f>Septiembre!G11</f>
        <v>3763.55</v>
      </c>
      <c r="I147" s="10">
        <f>Septiembre!H11</f>
        <v>188065.91</v>
      </c>
      <c r="J147" s="10">
        <f>Septiembre!I11</f>
        <v>352872.23</v>
      </c>
      <c r="K147" s="17">
        <f>Septiembre!J11</f>
        <v>327717.24</v>
      </c>
    </row>
    <row r="148" spans="1:11" ht="15.75" thickBot="1" x14ac:dyDescent="0.3">
      <c r="A148" s="15" t="s">
        <v>43</v>
      </c>
      <c r="B148" s="9" t="s">
        <v>25</v>
      </c>
      <c r="C148" s="10">
        <f>Septiembre!B12</f>
        <v>40577.699999999997</v>
      </c>
      <c r="D148" s="10">
        <f>Septiembre!C12</f>
        <v>0</v>
      </c>
      <c r="E148" s="10">
        <f>Septiembre!D12</f>
        <v>0</v>
      </c>
      <c r="F148" s="10">
        <f>Septiembre!E12</f>
        <v>0</v>
      </c>
      <c r="G148" s="10">
        <f>Septiembre!F12</f>
        <v>40577.699999999997</v>
      </c>
      <c r="H148" s="10">
        <f>Septiembre!G12</f>
        <v>146.08000000000001</v>
      </c>
      <c r="I148" s="10">
        <f>Septiembre!H12</f>
        <v>40577.699999999997</v>
      </c>
      <c r="J148" s="10">
        <f>Septiembre!I12</f>
        <v>13849.53</v>
      </c>
      <c r="K148" s="17">
        <f>Septiembre!J12</f>
        <v>13569.26</v>
      </c>
    </row>
    <row r="149" spans="1:11" ht="15.75" thickBot="1" x14ac:dyDescent="0.3">
      <c r="A149" s="15" t="s">
        <v>43</v>
      </c>
      <c r="B149" s="9" t="s">
        <v>26</v>
      </c>
      <c r="C149" s="10">
        <f>Septiembre!B13</f>
        <v>0</v>
      </c>
      <c r="D149" s="10">
        <f>Septiembre!C13</f>
        <v>0</v>
      </c>
      <c r="E149" s="10">
        <f>Septiembre!D13</f>
        <v>0</v>
      </c>
      <c r="F149" s="10">
        <f>Septiembre!E13</f>
        <v>0</v>
      </c>
      <c r="G149" s="10">
        <f>Septiembre!F13</f>
        <v>0</v>
      </c>
      <c r="H149" s="10">
        <f>Septiembre!G13</f>
        <v>0</v>
      </c>
      <c r="I149" s="10">
        <f>Septiembre!H13</f>
        <v>0</v>
      </c>
      <c r="J149" s="10">
        <f>Septiembre!I13</f>
        <v>0</v>
      </c>
      <c r="K149" s="17">
        <f>Septiembre!J13</f>
        <v>0</v>
      </c>
    </row>
    <row r="150" spans="1:11" ht="15.75" thickBot="1" x14ac:dyDescent="0.3">
      <c r="A150" s="15" t="s">
        <v>43</v>
      </c>
      <c r="B150" s="9" t="s">
        <v>27</v>
      </c>
      <c r="C150" s="10">
        <f>Septiembre!B14</f>
        <v>103603</v>
      </c>
      <c r="D150" s="10">
        <f>Septiembre!C14</f>
        <v>0</v>
      </c>
      <c r="E150" s="10">
        <f>Septiembre!D14</f>
        <v>0</v>
      </c>
      <c r="F150" s="10">
        <f>Septiembre!E14</f>
        <v>0</v>
      </c>
      <c r="G150" s="10">
        <f>Septiembre!F14</f>
        <v>103603</v>
      </c>
      <c r="H150" s="10">
        <f>Septiembre!G14</f>
        <v>372.97</v>
      </c>
      <c r="I150" s="10">
        <f>Septiembre!H14</f>
        <v>9056.2099999999991</v>
      </c>
      <c r="J150" s="10">
        <f>Septiembre!I14</f>
        <v>32252.9</v>
      </c>
      <c r="K150" s="17">
        <f>Septiembre!J14</f>
        <v>31607.71</v>
      </c>
    </row>
    <row r="151" spans="1:11" ht="15.75" thickBot="1" x14ac:dyDescent="0.3">
      <c r="A151" s="15" t="s">
        <v>43</v>
      </c>
      <c r="B151" s="9" t="s">
        <v>28</v>
      </c>
      <c r="C151" s="10">
        <f>Septiembre!B15</f>
        <v>1354034.75</v>
      </c>
      <c r="D151" s="10">
        <f>Septiembre!C15</f>
        <v>1538073.24</v>
      </c>
      <c r="E151" s="10">
        <f>Septiembre!D15</f>
        <v>1794549.94</v>
      </c>
      <c r="F151" s="10">
        <f>Septiembre!E15</f>
        <v>-93881.97</v>
      </c>
      <c r="G151" s="10">
        <f>Septiembre!F15</f>
        <v>1003676.08</v>
      </c>
      <c r="H151" s="10">
        <f>Septiembre!G15</f>
        <v>3613.23</v>
      </c>
      <c r="I151" s="10">
        <f>Septiembre!H15</f>
        <v>294944.03999999998</v>
      </c>
      <c r="J151" s="10">
        <f>Septiembre!I15</f>
        <v>261087.64</v>
      </c>
      <c r="K151" s="17">
        <f>Septiembre!J15</f>
        <v>232135.87</v>
      </c>
    </row>
    <row r="152" spans="1:11" ht="15.75" thickBot="1" x14ac:dyDescent="0.3">
      <c r="A152" s="15" t="s">
        <v>43</v>
      </c>
      <c r="B152" s="9" t="s">
        <v>29</v>
      </c>
      <c r="C152" s="10">
        <f>Septiembre!B16</f>
        <v>0</v>
      </c>
      <c r="D152" s="10">
        <f>Septiembre!C16</f>
        <v>0</v>
      </c>
      <c r="E152" s="10">
        <f>Septiembre!D16</f>
        <v>0</v>
      </c>
      <c r="F152" s="10">
        <f>Septiembre!E16</f>
        <v>0</v>
      </c>
      <c r="G152" s="10">
        <f>Septiembre!F16</f>
        <v>0</v>
      </c>
      <c r="H152" s="10">
        <f>Septiembre!G16</f>
        <v>0</v>
      </c>
      <c r="I152" s="10">
        <f>Septiembre!H16</f>
        <v>0</v>
      </c>
      <c r="J152" s="10">
        <f>Septiembre!I16</f>
        <v>0</v>
      </c>
      <c r="K152" s="17">
        <f>Septiembre!J16</f>
        <v>0</v>
      </c>
    </row>
    <row r="153" spans="1:11" ht="15.75" thickBot="1" x14ac:dyDescent="0.3">
      <c r="A153" s="15" t="s">
        <v>43</v>
      </c>
      <c r="B153" s="9" t="s">
        <v>30</v>
      </c>
      <c r="C153" s="10">
        <f>Septiembre!B17</f>
        <v>51785</v>
      </c>
      <c r="D153" s="10">
        <f>Septiembre!C17</f>
        <v>17176</v>
      </c>
      <c r="E153" s="10">
        <f>Septiembre!D17</f>
        <v>17497</v>
      </c>
      <c r="F153" s="10">
        <f>Septiembre!E17</f>
        <v>0</v>
      </c>
      <c r="G153" s="10">
        <f>Septiembre!F17</f>
        <v>51464</v>
      </c>
      <c r="H153" s="10">
        <f>Septiembre!G17</f>
        <v>185.27</v>
      </c>
      <c r="I153" s="10">
        <f>Septiembre!H17</f>
        <v>14292.13</v>
      </c>
      <c r="J153" s="10">
        <f>Septiembre!I17</f>
        <v>10461.040000000001</v>
      </c>
      <c r="K153" s="17">
        <f>Septiembre!J17</f>
        <v>8802.0300000000007</v>
      </c>
    </row>
    <row r="154" spans="1:11" ht="15.75" thickBot="1" x14ac:dyDescent="0.3">
      <c r="A154" s="15" t="s">
        <v>43</v>
      </c>
      <c r="B154" s="9" t="s">
        <v>31</v>
      </c>
      <c r="C154" s="10">
        <f>Septiembre!B18</f>
        <v>0</v>
      </c>
      <c r="D154" s="10">
        <f>Septiembre!C18</f>
        <v>0</v>
      </c>
      <c r="E154" s="10">
        <f>Septiembre!D18</f>
        <v>0</v>
      </c>
      <c r="F154" s="10">
        <f>Septiembre!E18</f>
        <v>0</v>
      </c>
      <c r="G154" s="10">
        <f>Septiembre!F18</f>
        <v>0</v>
      </c>
      <c r="H154" s="10">
        <f>Septiembre!G18</f>
        <v>0</v>
      </c>
      <c r="I154" s="10">
        <f>Septiembre!H18</f>
        <v>0</v>
      </c>
      <c r="J154" s="10">
        <f>Septiembre!I18</f>
        <v>0</v>
      </c>
      <c r="K154" s="17">
        <f>Septiembre!J18</f>
        <v>0</v>
      </c>
    </row>
    <row r="155" spans="1:11" ht="15.75" thickBot="1" x14ac:dyDescent="0.3">
      <c r="A155" s="15" t="s">
        <v>44</v>
      </c>
      <c r="B155" s="9" t="s">
        <v>15</v>
      </c>
      <c r="C155" s="10">
        <f>Octubre!B2</f>
        <v>0</v>
      </c>
      <c r="D155" s="10">
        <f>Octubre!C2</f>
        <v>0</v>
      </c>
      <c r="E155" s="10">
        <f>Octubre!D2</f>
        <v>0</v>
      </c>
      <c r="F155" s="10">
        <f>Octubre!E2</f>
        <v>0</v>
      </c>
      <c r="G155" s="10">
        <f>Octubre!F2</f>
        <v>0</v>
      </c>
      <c r="H155" s="10">
        <f>Octubre!G2</f>
        <v>0</v>
      </c>
      <c r="I155" s="10">
        <f>Octubre!H2</f>
        <v>0</v>
      </c>
      <c r="J155" s="10">
        <f>Octubre!I2</f>
        <v>0</v>
      </c>
      <c r="K155" s="17">
        <f>Octubre!J2</f>
        <v>0</v>
      </c>
    </row>
    <row r="156" spans="1:11" ht="15.75" thickBot="1" x14ac:dyDescent="0.3">
      <c r="A156" s="15" t="s">
        <v>44</v>
      </c>
      <c r="B156" s="9" t="s">
        <v>16</v>
      </c>
      <c r="C156" s="10">
        <f>Octubre!B3</f>
        <v>130840.27</v>
      </c>
      <c r="D156" s="10">
        <f>Octubre!C3</f>
        <v>20.97</v>
      </c>
      <c r="E156" s="10">
        <f>Octubre!D3</f>
        <v>29.68</v>
      </c>
      <c r="F156" s="10">
        <f>Octubre!E3</f>
        <v>72.260000000000005</v>
      </c>
      <c r="G156" s="10">
        <f>Octubre!F3</f>
        <v>130903.82</v>
      </c>
      <c r="H156" s="10">
        <f>Octubre!G3</f>
        <v>471.25</v>
      </c>
      <c r="I156" s="10">
        <f>Octubre!H3</f>
        <v>28191.86</v>
      </c>
      <c r="J156" s="10">
        <f>Octubre!I3</f>
        <v>47127.98</v>
      </c>
      <c r="K156" s="17">
        <f>Octubre!J3</f>
        <v>44457.97</v>
      </c>
    </row>
    <row r="157" spans="1:11" ht="15.75" thickBot="1" x14ac:dyDescent="0.3">
      <c r="A157" s="15" t="s">
        <v>44</v>
      </c>
      <c r="B157" s="9" t="s">
        <v>17</v>
      </c>
      <c r="C157" s="10">
        <f>Octubre!B4</f>
        <v>230534</v>
      </c>
      <c r="D157" s="10">
        <f>Octubre!C4</f>
        <v>0</v>
      </c>
      <c r="E157" s="10">
        <f>Octubre!D4</f>
        <v>0</v>
      </c>
      <c r="F157" s="10">
        <f>Octubre!E4</f>
        <v>0</v>
      </c>
      <c r="G157" s="10">
        <f>Octubre!F4</f>
        <v>230534</v>
      </c>
      <c r="H157" s="10">
        <f>Octubre!G4</f>
        <v>829.92</v>
      </c>
      <c r="I157" s="10">
        <f>Octubre!H4</f>
        <v>250580.43</v>
      </c>
      <c r="J157" s="10">
        <f>Octubre!I4</f>
        <v>84170.05</v>
      </c>
      <c r="K157" s="17">
        <f>Octubre!J4</f>
        <v>78458.880000000005</v>
      </c>
    </row>
    <row r="158" spans="1:11" ht="15.75" thickBot="1" x14ac:dyDescent="0.3">
      <c r="A158" s="15" t="s">
        <v>44</v>
      </c>
      <c r="B158" s="9" t="s">
        <v>18</v>
      </c>
      <c r="C158" s="10">
        <f>Octubre!B5</f>
        <v>2616.38</v>
      </c>
      <c r="D158" s="10">
        <f>Octubre!C5</f>
        <v>0</v>
      </c>
      <c r="E158" s="10">
        <f>Octubre!D5</f>
        <v>0</v>
      </c>
      <c r="F158" s="10">
        <f>Octubre!E5</f>
        <v>0</v>
      </c>
      <c r="G158" s="10">
        <f>Octubre!F5</f>
        <v>2616.38</v>
      </c>
      <c r="H158" s="10">
        <f>Octubre!G5</f>
        <v>9.42</v>
      </c>
      <c r="I158" s="10">
        <f>Octubre!H5</f>
        <v>593.28</v>
      </c>
      <c r="J158" s="10">
        <f>Octubre!I5</f>
        <v>910.5</v>
      </c>
      <c r="K158" s="17">
        <f>Octubre!J5</f>
        <v>825.5</v>
      </c>
    </row>
    <row r="159" spans="1:11" ht="15.75" thickBot="1" x14ac:dyDescent="0.3">
      <c r="A159" s="15" t="s">
        <v>44</v>
      </c>
      <c r="B159" s="9" t="s">
        <v>19</v>
      </c>
      <c r="C159" s="10">
        <f>Octubre!B6</f>
        <v>531359.01</v>
      </c>
      <c r="D159" s="10">
        <f>Octubre!C6</f>
        <v>1057655.1299999999</v>
      </c>
      <c r="E159" s="10">
        <f>Octubre!D6</f>
        <v>761371.24</v>
      </c>
      <c r="F159" s="10">
        <f>Octubre!E6</f>
        <v>-3392.58</v>
      </c>
      <c r="G159" s="10">
        <f>Octubre!F6</f>
        <v>824250.32</v>
      </c>
      <c r="H159" s="10">
        <f>Octubre!G6</f>
        <v>2967.3</v>
      </c>
      <c r="I159" s="10">
        <f>Octubre!H6</f>
        <v>72866.070000000007</v>
      </c>
      <c r="J159" s="10">
        <f>Octubre!I6</f>
        <v>316158.15999999997</v>
      </c>
      <c r="K159" s="17">
        <f>Octubre!J6</f>
        <v>294758.69</v>
      </c>
    </row>
    <row r="160" spans="1:11" ht="15.75" thickBot="1" x14ac:dyDescent="0.3">
      <c r="A160" s="15" t="s">
        <v>44</v>
      </c>
      <c r="B160" s="9" t="s">
        <v>20</v>
      </c>
      <c r="C160" s="10">
        <f>Octubre!B7</f>
        <v>1204853.3700000001</v>
      </c>
      <c r="D160" s="10">
        <f>Octubre!C7</f>
        <v>625000.23</v>
      </c>
      <c r="E160" s="10">
        <f>Octubre!D7</f>
        <v>601871.18000000005</v>
      </c>
      <c r="F160" s="10">
        <f>Octubre!E7</f>
        <v>574.80999999999995</v>
      </c>
      <c r="G160" s="10">
        <f>Octubre!F7</f>
        <v>1228557.23</v>
      </c>
      <c r="H160" s="10">
        <f>Octubre!G7</f>
        <v>4422.8100000000004</v>
      </c>
      <c r="I160" s="10">
        <f>Octubre!H7</f>
        <v>103326.34</v>
      </c>
      <c r="J160" s="10">
        <f>Octubre!I7</f>
        <v>507982.99</v>
      </c>
      <c r="K160" s="17">
        <f>Octubre!J7</f>
        <v>491429.35</v>
      </c>
    </row>
    <row r="161" spans="1:11" ht="15.75" thickBot="1" x14ac:dyDescent="0.3">
      <c r="A161" s="15" t="s">
        <v>44</v>
      </c>
      <c r="B161" s="9" t="s">
        <v>21</v>
      </c>
      <c r="C161" s="10">
        <f>Octubre!B8</f>
        <v>0</v>
      </c>
      <c r="D161" s="10">
        <f>Octubre!C8</f>
        <v>111.06</v>
      </c>
      <c r="E161" s="10">
        <f>Octubre!D8</f>
        <v>102.94</v>
      </c>
      <c r="F161" s="10">
        <f>Octubre!E8</f>
        <v>0</v>
      </c>
      <c r="G161" s="10">
        <f>Octubre!F8</f>
        <v>8.1199999999999992</v>
      </c>
      <c r="H161" s="10">
        <f>Octubre!G8</f>
        <v>0.03</v>
      </c>
      <c r="I161" s="10">
        <f>Octubre!H8</f>
        <v>0.63</v>
      </c>
      <c r="J161" s="10">
        <f>Octubre!I8</f>
        <v>3.45</v>
      </c>
      <c r="K161" s="17">
        <f>Octubre!J8</f>
        <v>3.36</v>
      </c>
    </row>
    <row r="162" spans="1:11" ht="15.75" thickBot="1" x14ac:dyDescent="0.3">
      <c r="A162" s="15" t="s">
        <v>44</v>
      </c>
      <c r="B162" s="9" t="s">
        <v>22</v>
      </c>
      <c r="C162" s="10">
        <f>Octubre!B9</f>
        <v>444965.39</v>
      </c>
      <c r="D162" s="10">
        <f>Octubre!C9</f>
        <v>28414.17</v>
      </c>
      <c r="E162" s="10">
        <f>Octubre!D9</f>
        <v>31515.08</v>
      </c>
      <c r="F162" s="10">
        <f>Octubre!E9</f>
        <v>0</v>
      </c>
      <c r="G162" s="10">
        <f>Octubre!F9</f>
        <v>441864.48</v>
      </c>
      <c r="H162" s="10">
        <f>Octubre!G9</f>
        <v>1590.71</v>
      </c>
      <c r="I162" s="10">
        <f>Octubre!H9</f>
        <v>156792.85</v>
      </c>
      <c r="J162" s="10">
        <f>Octubre!I9</f>
        <v>125991.73</v>
      </c>
      <c r="K162" s="17">
        <f>Octubre!J9</f>
        <v>109858.17</v>
      </c>
    </row>
    <row r="163" spans="1:11" ht="15.75" thickBot="1" x14ac:dyDescent="0.3">
      <c r="A163" s="15" t="s">
        <v>44</v>
      </c>
      <c r="B163" s="9" t="s">
        <v>23</v>
      </c>
      <c r="C163" s="10">
        <f>Octubre!B10</f>
        <v>7932954.3300000001</v>
      </c>
      <c r="D163" s="10">
        <f>Octubre!C10</f>
        <v>35939.879999999997</v>
      </c>
      <c r="E163" s="10">
        <f>Octubre!D10</f>
        <v>29436.28</v>
      </c>
      <c r="F163" s="10">
        <f>Octubre!E10</f>
        <v>0</v>
      </c>
      <c r="G163" s="10">
        <f>Octubre!F10</f>
        <v>7939457.9299999997</v>
      </c>
      <c r="H163" s="10">
        <f>Octubre!G10</f>
        <v>28582.05</v>
      </c>
      <c r="I163" s="10">
        <f>Octubre!H10</f>
        <v>751148.89</v>
      </c>
      <c r="J163" s="10">
        <f>Octubre!I10</f>
        <v>3900876.36</v>
      </c>
      <c r="K163" s="17">
        <f>Octubre!J10</f>
        <v>3789836.87</v>
      </c>
    </row>
    <row r="164" spans="1:11" ht="15.75" thickBot="1" x14ac:dyDescent="0.3">
      <c r="A164" s="15" t="s">
        <v>44</v>
      </c>
      <c r="B164" s="9" t="s">
        <v>24</v>
      </c>
      <c r="C164" s="10">
        <f>Octubre!B11</f>
        <v>204946</v>
      </c>
      <c r="D164" s="10">
        <f>Octubre!C11</f>
        <v>3637334.25</v>
      </c>
      <c r="E164" s="10">
        <f>Octubre!D11</f>
        <v>2970547.9</v>
      </c>
      <c r="F164" s="10">
        <f>Octubre!E11</f>
        <v>50849.25</v>
      </c>
      <c r="G164" s="10">
        <f>Octubre!F11</f>
        <v>922581.6</v>
      </c>
      <c r="H164" s="10">
        <f>Octubre!G11</f>
        <v>3321.3</v>
      </c>
      <c r="I164" s="10">
        <f>Octubre!H11</f>
        <v>142907.21</v>
      </c>
      <c r="J164" s="10">
        <f>Octubre!I11</f>
        <v>322161.38</v>
      </c>
      <c r="K164" s="17">
        <f>Octubre!J11</f>
        <v>297036.82</v>
      </c>
    </row>
    <row r="165" spans="1:11" ht="15.75" thickBot="1" x14ac:dyDescent="0.3">
      <c r="A165" s="15" t="s">
        <v>44</v>
      </c>
      <c r="B165" s="9" t="s">
        <v>25</v>
      </c>
      <c r="C165" s="10">
        <f>Octubre!B12</f>
        <v>37289.29</v>
      </c>
      <c r="D165" s="10">
        <f>Octubre!C12</f>
        <v>0</v>
      </c>
      <c r="E165" s="10">
        <f>Octubre!D12</f>
        <v>0</v>
      </c>
      <c r="F165" s="10">
        <f>Octubre!E12</f>
        <v>0</v>
      </c>
      <c r="G165" s="10">
        <f>Octubre!F12</f>
        <v>37289.29</v>
      </c>
      <c r="H165" s="10">
        <f>Octubre!G12</f>
        <v>134.24</v>
      </c>
      <c r="I165" s="10">
        <f>Octubre!H12</f>
        <v>37289.29</v>
      </c>
      <c r="J165" s="10">
        <f>Octubre!I12</f>
        <v>10755.57</v>
      </c>
      <c r="K165" s="17">
        <f>Octubre!J12</f>
        <v>10458.549999999999</v>
      </c>
    </row>
    <row r="166" spans="1:11" ht="15.75" thickBot="1" x14ac:dyDescent="0.3">
      <c r="A166" s="15" t="s">
        <v>44</v>
      </c>
      <c r="B166" s="9" t="s">
        <v>26</v>
      </c>
      <c r="C166" s="10">
        <f>Octubre!B13</f>
        <v>0</v>
      </c>
      <c r="D166" s="10">
        <f>Octubre!C13</f>
        <v>0</v>
      </c>
      <c r="E166" s="10">
        <f>Octubre!D13</f>
        <v>0</v>
      </c>
      <c r="F166" s="10">
        <f>Octubre!E13</f>
        <v>0</v>
      </c>
      <c r="G166" s="10">
        <f>Octubre!F13</f>
        <v>0</v>
      </c>
      <c r="H166" s="10">
        <f>Octubre!G13</f>
        <v>0</v>
      </c>
      <c r="I166" s="10">
        <f>Octubre!H13</f>
        <v>0</v>
      </c>
      <c r="J166" s="10">
        <f>Octubre!I13</f>
        <v>0</v>
      </c>
      <c r="K166" s="17">
        <f>Octubre!J13</f>
        <v>0</v>
      </c>
    </row>
    <row r="167" spans="1:11" ht="15.75" thickBot="1" x14ac:dyDescent="0.3">
      <c r="A167" s="15" t="s">
        <v>44</v>
      </c>
      <c r="B167" s="9" t="s">
        <v>27</v>
      </c>
      <c r="C167" s="10">
        <f>Octubre!B14</f>
        <v>33961</v>
      </c>
      <c r="D167" s="10">
        <f>Octubre!C14</f>
        <v>0</v>
      </c>
      <c r="E167" s="10">
        <f>Octubre!D14</f>
        <v>0</v>
      </c>
      <c r="F167" s="10">
        <f>Octubre!E14</f>
        <v>0</v>
      </c>
      <c r="G167" s="10">
        <f>Octubre!F14</f>
        <v>33961</v>
      </c>
      <c r="H167" s="10">
        <f>Octubre!G14</f>
        <v>122.26</v>
      </c>
      <c r="I167" s="10">
        <f>Octubre!H14</f>
        <v>3252.97</v>
      </c>
      <c r="J167" s="10">
        <f>Octubre!I14</f>
        <v>10202.42</v>
      </c>
      <c r="K167" s="17">
        <f>Octubre!J14</f>
        <v>9998.18</v>
      </c>
    </row>
    <row r="168" spans="1:11" ht="15.75" thickBot="1" x14ac:dyDescent="0.3">
      <c r="A168" s="15" t="s">
        <v>44</v>
      </c>
      <c r="B168" s="9" t="s">
        <v>28</v>
      </c>
      <c r="C168" s="10">
        <f>Octubre!B15</f>
        <v>926782.71</v>
      </c>
      <c r="D168" s="10">
        <f>Octubre!C15</f>
        <v>1794549.94</v>
      </c>
      <c r="E168" s="10">
        <f>Octubre!D15</f>
        <v>1735694.56</v>
      </c>
      <c r="F168" s="10">
        <f>Octubre!E15</f>
        <v>-87017.99</v>
      </c>
      <c r="G168" s="10">
        <f>Octubre!F15</f>
        <v>898620.1</v>
      </c>
      <c r="H168" s="10">
        <f>Octubre!G15</f>
        <v>3235.03</v>
      </c>
      <c r="I168" s="10">
        <f>Octubre!H15</f>
        <v>282372.5</v>
      </c>
      <c r="J168" s="10">
        <f>Octubre!I15</f>
        <v>232653.65</v>
      </c>
      <c r="K168" s="17">
        <f>Octubre!J15</f>
        <v>206016.85</v>
      </c>
    </row>
    <row r="169" spans="1:11" ht="15.75" thickBot="1" x14ac:dyDescent="0.3">
      <c r="A169" s="15" t="s">
        <v>44</v>
      </c>
      <c r="B169" s="9" t="s">
        <v>29</v>
      </c>
      <c r="C169" s="10">
        <f>Octubre!B16</f>
        <v>0</v>
      </c>
      <c r="D169" s="10">
        <f>Octubre!C16</f>
        <v>0</v>
      </c>
      <c r="E169" s="10">
        <f>Octubre!D16</f>
        <v>0</v>
      </c>
      <c r="F169" s="10">
        <f>Octubre!E16</f>
        <v>0</v>
      </c>
      <c r="G169" s="10">
        <f>Octubre!F16</f>
        <v>0</v>
      </c>
      <c r="H169" s="10">
        <f>Octubre!G16</f>
        <v>0</v>
      </c>
      <c r="I169" s="10">
        <f>Octubre!H16</f>
        <v>0</v>
      </c>
      <c r="J169" s="10">
        <f>Octubre!I16</f>
        <v>0</v>
      </c>
      <c r="K169" s="17">
        <f>Octubre!J16</f>
        <v>0</v>
      </c>
    </row>
    <row r="170" spans="1:11" ht="15.75" thickBot="1" x14ac:dyDescent="0.3">
      <c r="A170" s="15" t="s">
        <v>44</v>
      </c>
      <c r="B170" s="9" t="s">
        <v>30</v>
      </c>
      <c r="C170" s="10">
        <f>Octubre!B17</f>
        <v>55038</v>
      </c>
      <c r="D170" s="10">
        <f>Octubre!C17</f>
        <v>17497</v>
      </c>
      <c r="E170" s="10">
        <f>Octubre!D17</f>
        <v>16611</v>
      </c>
      <c r="F170" s="10">
        <f>Octubre!E17</f>
        <v>0</v>
      </c>
      <c r="G170" s="10">
        <f>Octubre!F17</f>
        <v>55924</v>
      </c>
      <c r="H170" s="10">
        <f>Octubre!G17</f>
        <v>201.33</v>
      </c>
      <c r="I170" s="10">
        <f>Octubre!H17</f>
        <v>15616.9</v>
      </c>
      <c r="J170" s="10">
        <f>Octubre!I17</f>
        <v>10737.03</v>
      </c>
      <c r="K170" s="17">
        <f>Octubre!J17</f>
        <v>8982.35</v>
      </c>
    </row>
    <row r="171" spans="1:11" ht="15.75" thickBot="1" x14ac:dyDescent="0.3">
      <c r="A171" s="15" t="s">
        <v>44</v>
      </c>
      <c r="B171" s="9" t="s">
        <v>31</v>
      </c>
      <c r="C171" s="10">
        <f>Octubre!B18</f>
        <v>0</v>
      </c>
      <c r="D171" s="10">
        <f>Octubre!C18</f>
        <v>0</v>
      </c>
      <c r="E171" s="10">
        <f>Octubre!D18</f>
        <v>0</v>
      </c>
      <c r="F171" s="10">
        <f>Octubre!E18</f>
        <v>0</v>
      </c>
      <c r="G171" s="10">
        <f>Octubre!F18</f>
        <v>0</v>
      </c>
      <c r="H171" s="10">
        <f>Octubre!G18</f>
        <v>0</v>
      </c>
      <c r="I171" s="10">
        <f>Octubre!H18</f>
        <v>0</v>
      </c>
      <c r="J171" s="10">
        <f>Octubre!I18</f>
        <v>0</v>
      </c>
      <c r="K171" s="17">
        <f>Octubre!J18</f>
        <v>0</v>
      </c>
    </row>
    <row r="172" spans="1:11" ht="15.75" thickBot="1" x14ac:dyDescent="0.3">
      <c r="A172" s="15" t="s">
        <v>45</v>
      </c>
      <c r="B172" s="9" t="s">
        <v>15</v>
      </c>
      <c r="C172" s="10">
        <f>Noviembre!B2</f>
        <v>0</v>
      </c>
      <c r="D172" s="10">
        <f>Noviembre!C2</f>
        <v>0</v>
      </c>
      <c r="E172" s="10">
        <f>Noviembre!D2</f>
        <v>0</v>
      </c>
      <c r="F172" s="10">
        <f>Noviembre!E2</f>
        <v>0</v>
      </c>
      <c r="G172" s="10">
        <f>Noviembre!F2</f>
        <v>0</v>
      </c>
      <c r="H172" s="10">
        <f>Noviembre!G2</f>
        <v>0</v>
      </c>
      <c r="I172" s="10">
        <f>Noviembre!H2</f>
        <v>0</v>
      </c>
      <c r="J172" s="10">
        <f>Noviembre!I2</f>
        <v>0</v>
      </c>
      <c r="K172" s="17">
        <f>Noviembre!J2</f>
        <v>0</v>
      </c>
    </row>
    <row r="173" spans="1:11" ht="15.75" thickBot="1" x14ac:dyDescent="0.3">
      <c r="A173" s="15" t="s">
        <v>45</v>
      </c>
      <c r="B173" s="9" t="s">
        <v>16</v>
      </c>
      <c r="C173" s="10">
        <f>Noviembre!B3</f>
        <v>132984.87</v>
      </c>
      <c r="D173" s="10">
        <f>Noviembre!C3</f>
        <v>10.18</v>
      </c>
      <c r="E173" s="10">
        <f>Noviembre!D3</f>
        <v>9.41</v>
      </c>
      <c r="F173" s="10">
        <f>Noviembre!E3</f>
        <v>35.49</v>
      </c>
      <c r="G173" s="10">
        <f>Noviembre!F3</f>
        <v>133021.13</v>
      </c>
      <c r="H173" s="10">
        <f>Noviembre!G3</f>
        <v>478.88</v>
      </c>
      <c r="I173" s="10">
        <f>Noviembre!H3</f>
        <v>28650.61</v>
      </c>
      <c r="J173" s="10">
        <f>Noviembre!I3</f>
        <v>48501.75</v>
      </c>
      <c r="K173" s="17">
        <f>Noviembre!J3</f>
        <v>45771.92</v>
      </c>
    </row>
    <row r="174" spans="1:11" ht="15.75" thickBot="1" x14ac:dyDescent="0.3">
      <c r="A174" s="15" t="s">
        <v>45</v>
      </c>
      <c r="B174" s="9" t="s">
        <v>17</v>
      </c>
      <c r="C174" s="10">
        <f>Noviembre!B4</f>
        <v>202468</v>
      </c>
      <c r="D174" s="10">
        <f>Noviembre!C4</f>
        <v>0</v>
      </c>
      <c r="E174" s="10">
        <f>Noviembre!D4</f>
        <v>0</v>
      </c>
      <c r="F174" s="10">
        <f>Noviembre!E4</f>
        <v>0</v>
      </c>
      <c r="G174" s="10">
        <f>Noviembre!F4</f>
        <v>202468</v>
      </c>
      <c r="H174" s="10">
        <f>Noviembre!G4</f>
        <v>728.88</v>
      </c>
      <c r="I174" s="10">
        <f>Noviembre!H4</f>
        <v>230077.27</v>
      </c>
      <c r="J174" s="10">
        <f>Noviembre!I4</f>
        <v>73410.44</v>
      </c>
      <c r="K174" s="17">
        <f>Noviembre!J4</f>
        <v>68193.27</v>
      </c>
    </row>
    <row r="175" spans="1:11" ht="15.75" thickBot="1" x14ac:dyDescent="0.3">
      <c r="A175" s="15" t="s">
        <v>45</v>
      </c>
      <c r="B175" s="9" t="s">
        <v>18</v>
      </c>
      <c r="C175" s="10">
        <f>Noviembre!B5</f>
        <v>2410.04</v>
      </c>
      <c r="D175" s="10">
        <f>Noviembre!C5</f>
        <v>0</v>
      </c>
      <c r="E175" s="10">
        <f>Noviembre!D5</f>
        <v>0</v>
      </c>
      <c r="F175" s="10">
        <f>Noviembre!E5</f>
        <v>0</v>
      </c>
      <c r="G175" s="10">
        <f>Noviembre!F5</f>
        <v>2410.04</v>
      </c>
      <c r="H175" s="10">
        <f>Noviembre!G5</f>
        <v>8.68</v>
      </c>
      <c r="I175" s="10">
        <f>Noviembre!H5</f>
        <v>546.49</v>
      </c>
      <c r="J175" s="10">
        <f>Noviembre!I5</f>
        <v>838.7</v>
      </c>
      <c r="K175" s="17">
        <f>Noviembre!J5</f>
        <v>772.16</v>
      </c>
    </row>
    <row r="176" spans="1:11" ht="15.75" thickBot="1" x14ac:dyDescent="0.3">
      <c r="A176" s="15" t="s">
        <v>45</v>
      </c>
      <c r="B176" s="9" t="s">
        <v>19</v>
      </c>
      <c r="C176" s="10">
        <f>Noviembre!B6</f>
        <v>852190.14</v>
      </c>
      <c r="D176" s="10">
        <f>Noviembre!C6</f>
        <v>761371.24</v>
      </c>
      <c r="E176" s="10">
        <f>Noviembre!D6</f>
        <v>903013.92</v>
      </c>
      <c r="F176" s="10">
        <f>Noviembre!E6</f>
        <v>-3848.48</v>
      </c>
      <c r="G176" s="10">
        <f>Noviembre!F6</f>
        <v>706698.98</v>
      </c>
      <c r="H176" s="10">
        <f>Noviembre!G6</f>
        <v>2544.12</v>
      </c>
      <c r="I176" s="10">
        <f>Noviembre!H6</f>
        <v>62745.120000000003</v>
      </c>
      <c r="J176" s="10">
        <f>Noviembre!I6</f>
        <v>277956.52</v>
      </c>
      <c r="K176" s="17">
        <f>Noviembre!J6</f>
        <v>259559.24</v>
      </c>
    </row>
    <row r="177" spans="1:11" ht="15.75" thickBot="1" x14ac:dyDescent="0.3">
      <c r="A177" s="15" t="s">
        <v>45</v>
      </c>
      <c r="B177" s="9" t="s">
        <v>20</v>
      </c>
      <c r="C177" s="10">
        <f>Noviembre!B7</f>
        <v>1060626.23</v>
      </c>
      <c r="D177" s="10">
        <f>Noviembre!C7</f>
        <v>601871.18000000005</v>
      </c>
      <c r="E177" s="10">
        <f>Noviembre!D7</f>
        <v>640572.72</v>
      </c>
      <c r="F177" s="10">
        <f>Noviembre!E7</f>
        <v>-2959.13</v>
      </c>
      <c r="G177" s="10">
        <f>Noviembre!F7</f>
        <v>1018965.56</v>
      </c>
      <c r="H177" s="10">
        <f>Noviembre!G7</f>
        <v>3668.28</v>
      </c>
      <c r="I177" s="10">
        <f>Noviembre!H7</f>
        <v>86470.16</v>
      </c>
      <c r="J177" s="10">
        <f>Noviembre!I7</f>
        <v>415149.46</v>
      </c>
      <c r="K177" s="17">
        <f>Noviembre!J7</f>
        <v>401165.47</v>
      </c>
    </row>
    <row r="178" spans="1:11" ht="15.75" thickBot="1" x14ac:dyDescent="0.3">
      <c r="A178" s="15" t="s">
        <v>45</v>
      </c>
      <c r="B178" s="9" t="s">
        <v>21</v>
      </c>
      <c r="C178" s="10">
        <f>Noviembre!B8</f>
        <v>0</v>
      </c>
      <c r="D178" s="10">
        <f>Noviembre!C8</f>
        <v>102.94</v>
      </c>
      <c r="E178" s="10">
        <f>Noviembre!D8</f>
        <v>102.79</v>
      </c>
      <c r="F178" s="10">
        <f>Noviembre!E8</f>
        <v>-0.15</v>
      </c>
      <c r="G178" s="10">
        <f>Noviembre!F8</f>
        <v>0</v>
      </c>
      <c r="H178" s="10">
        <f>Noviembre!G8</f>
        <v>0</v>
      </c>
      <c r="I178" s="10">
        <f>Noviembre!H8</f>
        <v>0</v>
      </c>
      <c r="J178" s="10">
        <f>Noviembre!I8</f>
        <v>0</v>
      </c>
      <c r="K178" s="17">
        <f>Noviembre!J8</f>
        <v>0</v>
      </c>
    </row>
    <row r="179" spans="1:11" ht="15.75" thickBot="1" x14ac:dyDescent="0.3">
      <c r="A179" s="15" t="s">
        <v>45</v>
      </c>
      <c r="B179" s="9" t="s">
        <v>22</v>
      </c>
      <c r="C179" s="10">
        <f>Noviembre!B9</f>
        <v>403914.64</v>
      </c>
      <c r="D179" s="10">
        <f>Noviembre!C9</f>
        <v>31515.08</v>
      </c>
      <c r="E179" s="10">
        <f>Noviembre!D9</f>
        <v>31976.39</v>
      </c>
      <c r="F179" s="10">
        <f>Noviembre!E9</f>
        <v>0</v>
      </c>
      <c r="G179" s="10">
        <f>Noviembre!F9</f>
        <v>403453.33</v>
      </c>
      <c r="H179" s="10">
        <f>Noviembre!G9</f>
        <v>1452.44</v>
      </c>
      <c r="I179" s="10">
        <f>Noviembre!H9</f>
        <v>144230.82999999999</v>
      </c>
      <c r="J179" s="10">
        <f>Noviembre!I9</f>
        <v>110306.41</v>
      </c>
      <c r="K179" s="17">
        <f>Noviembre!J9</f>
        <v>95178.1</v>
      </c>
    </row>
    <row r="180" spans="1:11" ht="15.75" thickBot="1" x14ac:dyDescent="0.3">
      <c r="A180" s="15" t="s">
        <v>45</v>
      </c>
      <c r="B180" s="9" t="s">
        <v>23</v>
      </c>
      <c r="C180" s="10">
        <f>Noviembre!B10</f>
        <v>5801983.0899999999</v>
      </c>
      <c r="D180" s="10">
        <f>Noviembre!C10</f>
        <v>29436.28</v>
      </c>
      <c r="E180" s="10">
        <f>Noviembre!D10</f>
        <v>48325.65</v>
      </c>
      <c r="F180" s="10">
        <f>Noviembre!E10</f>
        <v>0</v>
      </c>
      <c r="G180" s="10">
        <f>Noviembre!F10</f>
        <v>5783093.7199999997</v>
      </c>
      <c r="H180" s="10">
        <f>Noviembre!G10</f>
        <v>20819.13</v>
      </c>
      <c r="I180" s="10">
        <f>Noviembre!H10</f>
        <v>550609.99</v>
      </c>
      <c r="J180" s="10">
        <f>Noviembre!I10</f>
        <v>2752556.43</v>
      </c>
      <c r="K180" s="17">
        <f>Noviembre!J10</f>
        <v>2663651.33</v>
      </c>
    </row>
    <row r="181" spans="1:11" ht="15.75" thickBot="1" x14ac:dyDescent="0.3">
      <c r="A181" s="15" t="s">
        <v>45</v>
      </c>
      <c r="B181" s="9" t="s">
        <v>24</v>
      </c>
      <c r="C181" s="10">
        <f>Noviembre!B11</f>
        <v>417469.5</v>
      </c>
      <c r="D181" s="10">
        <f>Noviembre!C11</f>
        <v>2970547.9</v>
      </c>
      <c r="E181" s="10">
        <f>Noviembre!D11</f>
        <v>2891913.4</v>
      </c>
      <c r="F181" s="10">
        <f>Noviembre!E11</f>
        <v>-28860</v>
      </c>
      <c r="G181" s="10">
        <f>Noviembre!F11</f>
        <v>467244</v>
      </c>
      <c r="H181" s="10">
        <f>Noviembre!G11</f>
        <v>1682.07</v>
      </c>
      <c r="I181" s="10">
        <f>Noviembre!H11</f>
        <v>69789.539999999994</v>
      </c>
      <c r="J181" s="10">
        <f>Noviembre!I11</f>
        <v>169412.4</v>
      </c>
      <c r="K181" s="17">
        <f>Noviembre!J11</f>
        <v>157372.51999999999</v>
      </c>
    </row>
    <row r="182" spans="1:11" ht="15.75" thickBot="1" x14ac:dyDescent="0.3">
      <c r="A182" s="15" t="s">
        <v>45</v>
      </c>
      <c r="B182" s="9" t="s">
        <v>25</v>
      </c>
      <c r="C182" s="10">
        <f>Noviembre!B12</f>
        <v>36717.65</v>
      </c>
      <c r="D182" s="10">
        <f>Noviembre!C12</f>
        <v>0</v>
      </c>
      <c r="E182" s="10">
        <f>Noviembre!D12</f>
        <v>0</v>
      </c>
      <c r="F182" s="10">
        <f>Noviembre!E12</f>
        <v>0</v>
      </c>
      <c r="G182" s="10">
        <f>Noviembre!F12</f>
        <v>36717.65</v>
      </c>
      <c r="H182" s="10">
        <f>Noviembre!G12</f>
        <v>132.18</v>
      </c>
      <c r="I182" s="10">
        <f>Noviembre!H12</f>
        <v>36717.65</v>
      </c>
      <c r="J182" s="10">
        <f>Noviembre!I12</f>
        <v>11260.42</v>
      </c>
      <c r="K182" s="17">
        <f>Noviembre!J12</f>
        <v>10959.29</v>
      </c>
    </row>
    <row r="183" spans="1:11" ht="15.75" thickBot="1" x14ac:dyDescent="0.3">
      <c r="A183" s="15" t="s">
        <v>45</v>
      </c>
      <c r="B183" s="9" t="s">
        <v>26</v>
      </c>
      <c r="C183" s="10">
        <f>Noviembre!B13</f>
        <v>0</v>
      </c>
      <c r="D183" s="10">
        <f>Noviembre!C13</f>
        <v>0</v>
      </c>
      <c r="E183" s="10">
        <f>Noviembre!D13</f>
        <v>0</v>
      </c>
      <c r="F183" s="10">
        <f>Noviembre!E13</f>
        <v>0</v>
      </c>
      <c r="G183" s="10">
        <f>Noviembre!F13</f>
        <v>0</v>
      </c>
      <c r="H183" s="10">
        <f>Noviembre!G13</f>
        <v>0</v>
      </c>
      <c r="I183" s="10">
        <f>Noviembre!H13</f>
        <v>0</v>
      </c>
      <c r="J183" s="10">
        <f>Noviembre!I13</f>
        <v>0</v>
      </c>
      <c r="K183" s="17">
        <f>Noviembre!J13</f>
        <v>0</v>
      </c>
    </row>
    <row r="184" spans="1:11" ht="15.75" thickBot="1" x14ac:dyDescent="0.3">
      <c r="A184" s="15" t="s">
        <v>45</v>
      </c>
      <c r="B184" s="9" t="s">
        <v>27</v>
      </c>
      <c r="C184" s="10">
        <f>Noviembre!B14</f>
        <v>114796</v>
      </c>
      <c r="D184" s="10">
        <f>Noviembre!C14</f>
        <v>0</v>
      </c>
      <c r="E184" s="10">
        <f>Noviembre!D14</f>
        <v>0</v>
      </c>
      <c r="F184" s="10">
        <f>Noviembre!E14</f>
        <v>0</v>
      </c>
      <c r="G184" s="10">
        <f>Noviembre!F14</f>
        <v>114796</v>
      </c>
      <c r="H184" s="10">
        <f>Noviembre!G14</f>
        <v>413.27</v>
      </c>
      <c r="I184" s="10">
        <f>Noviembre!H14</f>
        <v>11017.12</v>
      </c>
      <c r="J184" s="10">
        <f>Noviembre!I14</f>
        <v>0</v>
      </c>
      <c r="K184" s="17">
        <f>Noviembre!J14</f>
        <v>0</v>
      </c>
    </row>
    <row r="185" spans="1:11" ht="15.75" thickBot="1" x14ac:dyDescent="0.3">
      <c r="A185" s="15" t="s">
        <v>45</v>
      </c>
      <c r="B185" s="9" t="s">
        <v>28</v>
      </c>
      <c r="C185" s="10">
        <f>Noviembre!B15</f>
        <v>862719.97</v>
      </c>
      <c r="D185" s="10">
        <f>Noviembre!C15</f>
        <v>1735694.56</v>
      </c>
      <c r="E185" s="10">
        <f>Noviembre!D15</f>
        <v>1651505.8</v>
      </c>
      <c r="F185" s="10">
        <f>Noviembre!E15</f>
        <v>-84411.33</v>
      </c>
      <c r="G185" s="10">
        <f>Noviembre!F15</f>
        <v>862497.4</v>
      </c>
      <c r="H185" s="10">
        <f>Noviembre!G15</f>
        <v>3105</v>
      </c>
      <c r="I185" s="10">
        <f>Noviembre!H15</f>
        <v>294615.67999999999</v>
      </c>
      <c r="J185" s="10">
        <f>Noviembre!I15</f>
        <v>214297.58</v>
      </c>
      <c r="K185" s="17">
        <f>Noviembre!J15</f>
        <v>189576.35</v>
      </c>
    </row>
    <row r="186" spans="1:11" ht="15.75" thickBot="1" x14ac:dyDescent="0.3">
      <c r="A186" s="15" t="s">
        <v>45</v>
      </c>
      <c r="B186" s="9" t="s">
        <v>29</v>
      </c>
      <c r="C186" s="10">
        <f>Noviembre!B16</f>
        <v>0</v>
      </c>
      <c r="D186" s="10">
        <f>Noviembre!C16</f>
        <v>0</v>
      </c>
      <c r="E186" s="10">
        <f>Noviembre!D16</f>
        <v>0</v>
      </c>
      <c r="F186" s="10">
        <f>Noviembre!E16</f>
        <v>0</v>
      </c>
      <c r="G186" s="10">
        <f>Noviembre!F16</f>
        <v>0</v>
      </c>
      <c r="H186" s="10">
        <f>Noviembre!G16</f>
        <v>0</v>
      </c>
      <c r="I186" s="10">
        <f>Noviembre!H16</f>
        <v>0</v>
      </c>
      <c r="J186" s="10">
        <f>Noviembre!I16</f>
        <v>0</v>
      </c>
      <c r="K186" s="17">
        <f>Noviembre!J16</f>
        <v>0</v>
      </c>
    </row>
    <row r="187" spans="1:11" ht="15.75" thickBot="1" x14ac:dyDescent="0.3">
      <c r="A187" s="15" t="s">
        <v>45</v>
      </c>
      <c r="B187" s="9" t="s">
        <v>30</v>
      </c>
      <c r="C187" s="10">
        <f>Noviembre!B17</f>
        <v>61540</v>
      </c>
      <c r="D187" s="10">
        <f>Noviembre!C17</f>
        <v>16611</v>
      </c>
      <c r="E187" s="10">
        <f>Noviembre!D17</f>
        <v>17270</v>
      </c>
      <c r="F187" s="10">
        <f>Noviembre!E17</f>
        <v>0</v>
      </c>
      <c r="G187" s="10">
        <f>Noviembre!F17</f>
        <v>60881</v>
      </c>
      <c r="H187" s="10">
        <f>Noviembre!G17</f>
        <v>219.17</v>
      </c>
      <c r="I187" s="10">
        <f>Noviembre!H17</f>
        <v>20549.96</v>
      </c>
      <c r="J187" s="10">
        <f>Noviembre!I17</f>
        <v>11133.22</v>
      </c>
      <c r="K187" s="17">
        <f>Noviembre!J17</f>
        <v>9202.2900000000009</v>
      </c>
    </row>
    <row r="188" spans="1:11" ht="15.75" thickBot="1" x14ac:dyDescent="0.3">
      <c r="A188" s="15" t="s">
        <v>45</v>
      </c>
      <c r="B188" s="9" t="s">
        <v>31</v>
      </c>
      <c r="C188" s="10">
        <f>Noviembre!B18</f>
        <v>0</v>
      </c>
      <c r="D188" s="10">
        <f>Noviembre!C18</f>
        <v>0</v>
      </c>
      <c r="E188" s="10">
        <f>Noviembre!D18</f>
        <v>0</v>
      </c>
      <c r="F188" s="10">
        <f>Noviembre!E18</f>
        <v>0</v>
      </c>
      <c r="G188" s="10">
        <f>Noviembre!F18</f>
        <v>0</v>
      </c>
      <c r="H188" s="10">
        <f>Noviembre!G18</f>
        <v>0</v>
      </c>
      <c r="I188" s="10">
        <f>Noviembre!H18</f>
        <v>0</v>
      </c>
      <c r="J188" s="10">
        <f>Noviembre!I18</f>
        <v>0</v>
      </c>
      <c r="K188" s="17">
        <f>Noviembre!J18</f>
        <v>0</v>
      </c>
    </row>
    <row r="189" spans="1:11" ht="15.75" thickBot="1" x14ac:dyDescent="0.3">
      <c r="A189" s="15" t="s">
        <v>46</v>
      </c>
      <c r="B189" s="12" t="s">
        <v>15</v>
      </c>
      <c r="C189" s="10">
        <f>Diciembre!B2</f>
        <v>0</v>
      </c>
      <c r="D189" s="10">
        <f>Diciembre!C2</f>
        <v>0</v>
      </c>
      <c r="E189" s="10">
        <f>Diciembre!D2</f>
        <v>0</v>
      </c>
      <c r="F189" s="10">
        <f>Diciembre!E2</f>
        <v>0</v>
      </c>
      <c r="G189" s="10">
        <f>Diciembre!F2</f>
        <v>0</v>
      </c>
      <c r="H189" s="10">
        <f>Diciembre!G2</f>
        <v>0</v>
      </c>
      <c r="I189" s="10">
        <f>Diciembre!H2</f>
        <v>0</v>
      </c>
      <c r="J189" s="10">
        <f>Diciembre!I2</f>
        <v>0</v>
      </c>
      <c r="K189" s="17">
        <f>Diciembre!J2</f>
        <v>0</v>
      </c>
    </row>
    <row r="190" spans="1:11" ht="15.75" thickBot="1" x14ac:dyDescent="0.3">
      <c r="A190" s="15" t="s">
        <v>46</v>
      </c>
      <c r="B190" s="9" t="s">
        <v>16</v>
      </c>
      <c r="C190" s="10">
        <f>Diciembre!B3</f>
        <v>142586.14000000001</v>
      </c>
      <c r="D190" s="10">
        <f>Diciembre!C3</f>
        <v>28.91</v>
      </c>
      <c r="E190" s="10">
        <f>Diciembre!D3</f>
        <v>25.92</v>
      </c>
      <c r="F190" s="10">
        <f>Diciembre!E3</f>
        <v>64.17</v>
      </c>
      <c r="G190" s="10">
        <f>Diciembre!F3</f>
        <v>142653.29999999999</v>
      </c>
      <c r="H190" s="10">
        <f>Diciembre!G3</f>
        <v>513.54999999999995</v>
      </c>
      <c r="I190" s="10">
        <f>Diciembre!H3</f>
        <v>30512.720000000001</v>
      </c>
      <c r="J190" s="10">
        <f>Diciembre!I3</f>
        <v>51723.98</v>
      </c>
      <c r="K190" s="17">
        <f>Diciembre!J3</f>
        <v>48959.76</v>
      </c>
    </row>
    <row r="191" spans="1:11" ht="15.75" thickBot="1" x14ac:dyDescent="0.3">
      <c r="A191" s="15" t="s">
        <v>46</v>
      </c>
      <c r="B191" s="9" t="s">
        <v>17</v>
      </c>
      <c r="C191" s="10">
        <f>Diciembre!B4</f>
        <v>180884</v>
      </c>
      <c r="D191" s="10">
        <f>Diciembre!C4</f>
        <v>0</v>
      </c>
      <c r="E191" s="10">
        <f>Diciembre!D4</f>
        <v>0</v>
      </c>
      <c r="F191" s="10">
        <f>Diciembre!E4</f>
        <v>0</v>
      </c>
      <c r="G191" s="10">
        <f>Diciembre!F4</f>
        <v>180884</v>
      </c>
      <c r="H191" s="10">
        <f>Diciembre!G4</f>
        <v>651.17999999999995</v>
      </c>
      <c r="I191" s="10">
        <f>Diciembre!H4</f>
        <v>180884</v>
      </c>
      <c r="J191" s="10">
        <f>Diciembre!I4</f>
        <v>60807.46</v>
      </c>
      <c r="K191" s="17">
        <f>Diciembre!J4</f>
        <v>56050.05</v>
      </c>
    </row>
    <row r="192" spans="1:11" ht="15.75" thickBot="1" x14ac:dyDescent="0.3">
      <c r="A192" s="15" t="s">
        <v>46</v>
      </c>
      <c r="B192" s="9" t="s">
        <v>18</v>
      </c>
      <c r="C192" s="10">
        <f>Diciembre!B5</f>
        <v>3027.87</v>
      </c>
      <c r="D192" s="10">
        <f>Diciembre!C5</f>
        <v>0</v>
      </c>
      <c r="E192" s="10">
        <f>Diciembre!D5</f>
        <v>0</v>
      </c>
      <c r="F192" s="10">
        <f>Diciembre!E5</f>
        <v>0</v>
      </c>
      <c r="G192" s="10">
        <f>Diciembre!F5</f>
        <v>3027.87</v>
      </c>
      <c r="H192" s="10">
        <f>Diciembre!G5</f>
        <v>10.9</v>
      </c>
      <c r="I192" s="10">
        <f>Diciembre!H5</f>
        <v>686.59</v>
      </c>
      <c r="J192" s="10">
        <f>Diciembre!I5</f>
        <v>1053.7</v>
      </c>
      <c r="K192" s="17">
        <f>Diciembre!J5</f>
        <v>976.56</v>
      </c>
    </row>
    <row r="193" spans="1:11" ht="15.75" thickBot="1" x14ac:dyDescent="0.3">
      <c r="A193" s="15" t="s">
        <v>46</v>
      </c>
      <c r="B193" s="9" t="s">
        <v>19</v>
      </c>
      <c r="C193" s="10">
        <f>Diciembre!B6</f>
        <v>701777.05</v>
      </c>
      <c r="D193" s="10">
        <f>Diciembre!C6</f>
        <v>903013.92</v>
      </c>
      <c r="E193" s="10">
        <f>Diciembre!D6</f>
        <v>863928.84</v>
      </c>
      <c r="F193" s="10">
        <f>Diciembre!E6</f>
        <v>-10191.57</v>
      </c>
      <c r="G193" s="10">
        <f>Diciembre!F6</f>
        <v>730670.56</v>
      </c>
      <c r="H193" s="10">
        <f>Diciembre!G6</f>
        <v>2630.42</v>
      </c>
      <c r="I193" s="10">
        <f>Diciembre!H6</f>
        <v>64543.24</v>
      </c>
      <c r="J193" s="10">
        <f>Diciembre!I6</f>
        <v>283485.82</v>
      </c>
      <c r="K193" s="17">
        <f>Diciembre!J6</f>
        <v>264349.90000000002</v>
      </c>
    </row>
    <row r="194" spans="1:11" ht="15.75" thickBot="1" x14ac:dyDescent="0.3">
      <c r="A194" s="15" t="s">
        <v>46</v>
      </c>
      <c r="B194" s="9" t="s">
        <v>20</v>
      </c>
      <c r="C194" s="10">
        <f>Diciembre!B7</f>
        <v>1131664.6399999999</v>
      </c>
      <c r="D194" s="10">
        <f>Diciembre!C7</f>
        <v>640572.72</v>
      </c>
      <c r="E194" s="10">
        <f>Diciembre!D7</f>
        <v>691584.69</v>
      </c>
      <c r="F194" s="10">
        <f>Diciembre!E7</f>
        <v>1993.34</v>
      </c>
      <c r="G194" s="10">
        <f>Diciembre!F7</f>
        <v>1082646.01</v>
      </c>
      <c r="H194" s="10">
        <f>Diciembre!G7</f>
        <v>3897.53</v>
      </c>
      <c r="I194" s="10">
        <f>Diciembre!H7</f>
        <v>91115.55</v>
      </c>
      <c r="J194" s="10">
        <f>Diciembre!I7</f>
        <v>448717.69</v>
      </c>
      <c r="K194" s="17">
        <f>Diciembre!J7</f>
        <v>433319.51</v>
      </c>
    </row>
    <row r="195" spans="1:11" ht="15.75" thickBot="1" x14ac:dyDescent="0.3">
      <c r="A195" s="15" t="s">
        <v>46</v>
      </c>
      <c r="B195" s="9" t="s">
        <v>21</v>
      </c>
      <c r="C195" s="10">
        <f>Diciembre!B8</f>
        <v>0</v>
      </c>
      <c r="D195" s="10">
        <f>Diciembre!C8</f>
        <v>102.79</v>
      </c>
      <c r="E195" s="10">
        <f>Diciembre!D8</f>
        <v>102.79</v>
      </c>
      <c r="F195" s="10">
        <f>Diciembre!E8</f>
        <v>0</v>
      </c>
      <c r="G195" s="10">
        <f>Diciembre!F8</f>
        <v>0</v>
      </c>
      <c r="H195" s="10">
        <f>Diciembre!G8</f>
        <v>0</v>
      </c>
      <c r="I195" s="10">
        <f>Diciembre!H8</f>
        <v>0</v>
      </c>
      <c r="J195" s="10">
        <f>Diciembre!I8</f>
        <v>0</v>
      </c>
      <c r="K195" s="17">
        <f>Diciembre!J8</f>
        <v>0</v>
      </c>
    </row>
    <row r="196" spans="1:11" ht="15.75" thickBot="1" x14ac:dyDescent="0.3">
      <c r="A196" s="15" t="s">
        <v>46</v>
      </c>
      <c r="B196" s="9" t="s">
        <v>22</v>
      </c>
      <c r="C196" s="10">
        <f>Diciembre!B9</f>
        <v>432321.99</v>
      </c>
      <c r="D196" s="10">
        <f>Diciembre!C9</f>
        <v>31976.39</v>
      </c>
      <c r="E196" s="10">
        <f>Diciembre!D9</f>
        <v>23536.41</v>
      </c>
      <c r="F196" s="10">
        <f>Diciembre!E9</f>
        <v>0</v>
      </c>
      <c r="G196" s="10">
        <f>Diciembre!F9</f>
        <v>440761.97</v>
      </c>
      <c r="H196" s="10">
        <f>Diciembre!G9</f>
        <v>1586.74</v>
      </c>
      <c r="I196" s="10">
        <f>Diciembre!H9</f>
        <v>154749.45000000001</v>
      </c>
      <c r="J196" s="10">
        <f>Diciembre!I9</f>
        <v>123758.16</v>
      </c>
      <c r="K196" s="17">
        <f>Diciembre!J9</f>
        <v>108096.41</v>
      </c>
    </row>
    <row r="197" spans="1:11" ht="15.75" thickBot="1" x14ac:dyDescent="0.3">
      <c r="A197" s="15" t="s">
        <v>46</v>
      </c>
      <c r="B197" s="9" t="s">
        <v>23</v>
      </c>
      <c r="C197" s="10">
        <f>Diciembre!B10</f>
        <v>6151104.3405597955</v>
      </c>
      <c r="D197" s="10">
        <f>Diciembre!C10</f>
        <v>48325.65</v>
      </c>
      <c r="E197" s="10">
        <f>Diciembre!D10</f>
        <v>33673.230000000003</v>
      </c>
      <c r="F197" s="10">
        <f>Diciembre!E10</f>
        <v>0</v>
      </c>
      <c r="G197" s="10">
        <f>Diciembre!F10</f>
        <v>6165756.7605597954</v>
      </c>
      <c r="H197" s="10">
        <f>Diciembre!G10</f>
        <v>22196.720000000001</v>
      </c>
      <c r="I197" s="10">
        <f>Diciembre!H10</f>
        <v>587187.6081348334</v>
      </c>
      <c r="J197" s="10">
        <f>Diciembre!I10</f>
        <v>2947052.8423919999</v>
      </c>
      <c r="K197" s="17">
        <f>Diciembre!J10</f>
        <v>2853563.1199999996</v>
      </c>
    </row>
    <row r="198" spans="1:11" ht="15.75" thickBot="1" x14ac:dyDescent="0.3">
      <c r="A198" s="15" t="s">
        <v>46</v>
      </c>
      <c r="B198" s="9" t="s">
        <v>24</v>
      </c>
      <c r="C198" s="10">
        <f>Diciembre!B11</f>
        <v>658929.30000000005</v>
      </c>
      <c r="D198" s="10">
        <f>Diciembre!C11</f>
        <v>2891913.4</v>
      </c>
      <c r="E198" s="10">
        <f>Diciembre!D11</f>
        <v>3031475.7</v>
      </c>
      <c r="F198" s="10">
        <f>Diciembre!E11</f>
        <v>-4872</v>
      </c>
      <c r="G198" s="10">
        <f>Diciembre!F11</f>
        <v>514495</v>
      </c>
      <c r="H198" s="10">
        <f>Diciembre!G11</f>
        <v>1852.18</v>
      </c>
      <c r="I198" s="10">
        <f>Diciembre!H11</f>
        <v>76905.08</v>
      </c>
      <c r="J198" s="10">
        <f>Diciembre!I11</f>
        <v>172956.88</v>
      </c>
      <c r="K198" s="17">
        <f>Diciembre!J11</f>
        <v>159425.20000000001</v>
      </c>
    </row>
    <row r="199" spans="1:11" ht="15.75" thickBot="1" x14ac:dyDescent="0.3">
      <c r="A199" s="15" t="s">
        <v>46</v>
      </c>
      <c r="B199" s="9" t="s">
        <v>25</v>
      </c>
      <c r="C199" s="10">
        <f>Diciembre!B12</f>
        <v>40145.93</v>
      </c>
      <c r="D199" s="10">
        <f>Diciembre!C12</f>
        <v>0</v>
      </c>
      <c r="E199" s="10">
        <f>Diciembre!D12</f>
        <v>0</v>
      </c>
      <c r="F199" s="10">
        <f>Diciembre!E12</f>
        <v>0</v>
      </c>
      <c r="G199" s="10">
        <f>Diciembre!F12</f>
        <v>40145.93</v>
      </c>
      <c r="H199" s="10">
        <f>Diciembre!G12</f>
        <v>144.53</v>
      </c>
      <c r="I199" s="10">
        <f>Diciembre!H12</f>
        <v>40105.300000000003</v>
      </c>
      <c r="J199" s="10">
        <f>Diciembre!I12</f>
        <v>11338.72</v>
      </c>
      <c r="K199" s="17">
        <f>Diciembre!J12</f>
        <v>11040.71</v>
      </c>
    </row>
    <row r="200" spans="1:11" ht="15.75" thickBot="1" x14ac:dyDescent="0.3">
      <c r="A200" s="15" t="s">
        <v>46</v>
      </c>
      <c r="B200" s="9" t="s">
        <v>26</v>
      </c>
      <c r="C200" s="10">
        <f>Diciembre!B13</f>
        <v>0</v>
      </c>
      <c r="D200" s="10">
        <f>Diciembre!C13</f>
        <v>0</v>
      </c>
      <c r="E200" s="10">
        <f>Diciembre!D13</f>
        <v>0</v>
      </c>
      <c r="F200" s="10">
        <f>Diciembre!E13</f>
        <v>0</v>
      </c>
      <c r="G200" s="10">
        <f>Diciembre!F13</f>
        <v>0</v>
      </c>
      <c r="H200" s="10">
        <f>Diciembre!G13</f>
        <v>0</v>
      </c>
      <c r="I200" s="10">
        <f>Diciembre!H13</f>
        <v>0</v>
      </c>
      <c r="J200" s="10">
        <f>Diciembre!I13</f>
        <v>0</v>
      </c>
      <c r="K200" s="17">
        <f>Diciembre!J13</f>
        <v>0</v>
      </c>
    </row>
    <row r="201" spans="1:11" ht="15.75" thickBot="1" x14ac:dyDescent="0.3">
      <c r="A201" s="15" t="s">
        <v>46</v>
      </c>
      <c r="B201" s="9" t="s">
        <v>27</v>
      </c>
      <c r="C201" s="10">
        <f>Diciembre!B14</f>
        <v>80696</v>
      </c>
      <c r="D201" s="10">
        <f>Diciembre!C14</f>
        <v>0</v>
      </c>
      <c r="E201" s="10">
        <f>Diciembre!D14</f>
        <v>0</v>
      </c>
      <c r="F201" s="10">
        <f>Diciembre!E14</f>
        <v>0</v>
      </c>
      <c r="G201" s="10">
        <f>Diciembre!F14</f>
        <v>80696</v>
      </c>
      <c r="H201" s="10">
        <f>Diciembre!G14</f>
        <v>290.51</v>
      </c>
      <c r="I201" s="10">
        <f>Diciembre!H14</f>
        <v>7160.25</v>
      </c>
      <c r="J201" s="10">
        <f>Diciembre!I14</f>
        <v>25152.1</v>
      </c>
      <c r="K201" s="17">
        <f>Diciembre!J14</f>
        <v>24648.95</v>
      </c>
    </row>
    <row r="202" spans="1:11" ht="15.75" thickBot="1" x14ac:dyDescent="0.3">
      <c r="A202" s="15" t="s">
        <v>46</v>
      </c>
      <c r="B202" s="9" t="s">
        <v>28</v>
      </c>
      <c r="C202" s="10">
        <f>Diciembre!B15</f>
        <v>997355.79</v>
      </c>
      <c r="D202" s="10">
        <f>Diciembre!C15</f>
        <v>1651505.8</v>
      </c>
      <c r="E202" s="10">
        <f>Diciembre!D15</f>
        <v>1658131</v>
      </c>
      <c r="F202" s="10">
        <f>Diciembre!E15</f>
        <v>-4756.75</v>
      </c>
      <c r="G202" s="10">
        <f>Diciembre!F15</f>
        <v>985973.84</v>
      </c>
      <c r="H202" s="10">
        <f>Diciembre!G15</f>
        <v>3549.52</v>
      </c>
      <c r="I202" s="10">
        <f>Diciembre!H15</f>
        <v>325659.25</v>
      </c>
      <c r="J202" s="10">
        <f>Diciembre!I15</f>
        <v>225711.89</v>
      </c>
      <c r="K202" s="17">
        <f>Diciembre!J15</f>
        <v>199666.96</v>
      </c>
    </row>
    <row r="203" spans="1:11" ht="15.75" thickBot="1" x14ac:dyDescent="0.3">
      <c r="A203" s="15" t="s">
        <v>46</v>
      </c>
      <c r="B203" s="9" t="s">
        <v>29</v>
      </c>
      <c r="C203" s="10">
        <f>Diciembre!B16</f>
        <v>0</v>
      </c>
      <c r="D203" s="10">
        <f>Diciembre!C16</f>
        <v>0</v>
      </c>
      <c r="E203" s="10">
        <f>Diciembre!D16</f>
        <v>0</v>
      </c>
      <c r="F203" s="10">
        <f>Diciembre!E16</f>
        <v>0</v>
      </c>
      <c r="G203" s="10">
        <f>Diciembre!F16</f>
        <v>0</v>
      </c>
      <c r="H203" s="10">
        <f>Diciembre!G16</f>
        <v>0</v>
      </c>
      <c r="I203" s="10">
        <f>Diciembre!H16</f>
        <v>0</v>
      </c>
      <c r="J203" s="10">
        <f>Diciembre!I16</f>
        <v>0</v>
      </c>
      <c r="K203" s="17">
        <f>Diciembre!J16</f>
        <v>0</v>
      </c>
    </row>
    <row r="204" spans="1:11" ht="15.75" thickBot="1" x14ac:dyDescent="0.3">
      <c r="A204" s="15" t="s">
        <v>46</v>
      </c>
      <c r="B204" s="9" t="s">
        <v>30</v>
      </c>
      <c r="C204" s="10">
        <f>Diciembre!B17</f>
        <v>43906</v>
      </c>
      <c r="D204" s="10">
        <f>Diciembre!C17</f>
        <v>11775</v>
      </c>
      <c r="E204" s="10">
        <f>Diciembre!D17</f>
        <v>11775</v>
      </c>
      <c r="F204" s="10">
        <f>Diciembre!E17</f>
        <v>0</v>
      </c>
      <c r="G204" s="10">
        <f>Diciembre!F17</f>
        <v>43906</v>
      </c>
      <c r="H204" s="10">
        <f>Diciembre!G17</f>
        <v>158.06</v>
      </c>
      <c r="I204" s="10">
        <f>Diciembre!H17</f>
        <v>14635.33</v>
      </c>
      <c r="J204" s="10">
        <f>Diciembre!I17</f>
        <v>5996.46</v>
      </c>
      <c r="K204" s="17">
        <f>Diciembre!J17</f>
        <v>4801.0200000000004</v>
      </c>
    </row>
    <row r="205" spans="1:11" x14ac:dyDescent="0.25">
      <c r="A205" s="18" t="s">
        <v>46</v>
      </c>
      <c r="B205" s="19" t="s">
        <v>31</v>
      </c>
      <c r="C205" s="20">
        <f>Diciembre!B18</f>
        <v>0</v>
      </c>
      <c r="D205" s="20">
        <f>Diciembre!C18</f>
        <v>0</v>
      </c>
      <c r="E205" s="20">
        <f>Diciembre!D18</f>
        <v>0</v>
      </c>
      <c r="F205" s="20">
        <f>Diciembre!E18</f>
        <v>0</v>
      </c>
      <c r="G205" s="20">
        <f>Diciembre!F18</f>
        <v>0</v>
      </c>
      <c r="H205" s="20">
        <f>Diciembre!G18</f>
        <v>0</v>
      </c>
      <c r="I205" s="20">
        <f>Diciembre!H18</f>
        <v>0</v>
      </c>
      <c r="J205" s="20">
        <f>Diciembre!I18</f>
        <v>0</v>
      </c>
      <c r="K205" s="21">
        <f>Diciembre!J18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opLeftCell="A6" zoomScale="85" zoomScaleNormal="85" workbookViewId="0">
      <selection activeCell="B2" sqref="B2:J18"/>
    </sheetView>
  </sheetViews>
  <sheetFormatPr baseColWidth="10" defaultColWidth="150.7109375" defaultRowHeight="15" x14ac:dyDescent="0.25"/>
  <cols>
    <col min="1" max="1" width="33" customWidth="1"/>
    <col min="2" max="2" width="26" customWidth="1"/>
    <col min="3" max="3" width="25.42578125" customWidth="1"/>
    <col min="4" max="4" width="24.85546875" customWidth="1"/>
    <col min="5" max="5" width="34.5703125" customWidth="1"/>
    <col min="6" max="6" width="16.7109375" customWidth="1"/>
    <col min="7" max="7" width="13.85546875" customWidth="1"/>
    <col min="8" max="8" width="28.140625" customWidth="1"/>
    <col min="9" max="9" width="27.85546875" customWidth="1"/>
    <col min="10" max="10" width="23" customWidth="1"/>
    <col min="11" max="11" width="17" customWidth="1"/>
    <col min="12" max="12" width="150.7109375" customWidth="1"/>
  </cols>
  <sheetData>
    <row r="1" spans="1:10" s="8" customFormat="1" ht="15.75" thickBot="1" x14ac:dyDescent="0.3">
      <c r="A1" s="14" t="s">
        <v>5</v>
      </c>
      <c r="B1" s="24" t="s">
        <v>6</v>
      </c>
      <c r="C1" s="24" t="s">
        <v>7</v>
      </c>
      <c r="D1" s="24" t="s">
        <v>8</v>
      </c>
      <c r="E1" s="24" t="s">
        <v>9</v>
      </c>
      <c r="F1" s="24" t="s">
        <v>10</v>
      </c>
      <c r="G1" s="24" t="s">
        <v>11</v>
      </c>
      <c r="H1" s="24" t="s">
        <v>12</v>
      </c>
      <c r="I1" s="24" t="s">
        <v>13</v>
      </c>
      <c r="J1" s="25" t="s">
        <v>14</v>
      </c>
    </row>
    <row r="2" spans="1:10" ht="15.75" thickBot="1" x14ac:dyDescent="0.3">
      <c r="A2" s="22" t="s">
        <v>15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16</v>
      </c>
      <c r="B3" s="10">
        <v>146199.28</v>
      </c>
      <c r="C3" s="10">
        <v>28.55</v>
      </c>
      <c r="D3" s="10">
        <v>28.31</v>
      </c>
      <c r="E3" s="10">
        <v>130.46</v>
      </c>
      <c r="F3" s="10">
        <v>146329.98000000001</v>
      </c>
      <c r="G3" s="10">
        <v>526.78</v>
      </c>
      <c r="H3" s="10">
        <v>31120.5</v>
      </c>
      <c r="I3" s="10">
        <v>53390.01</v>
      </c>
      <c r="J3" s="17">
        <v>50543.17</v>
      </c>
    </row>
    <row r="4" spans="1:10" ht="15.75" thickBot="1" x14ac:dyDescent="0.3">
      <c r="A4" s="22" t="s">
        <v>17</v>
      </c>
      <c r="B4" s="10">
        <v>129395</v>
      </c>
      <c r="C4" s="10">
        <v>0</v>
      </c>
      <c r="D4" s="10">
        <v>0</v>
      </c>
      <c r="E4" s="10">
        <v>0</v>
      </c>
      <c r="F4" s="10">
        <v>129395</v>
      </c>
      <c r="G4" s="10">
        <v>465.82</v>
      </c>
      <c r="H4" s="10">
        <v>133396.91</v>
      </c>
      <c r="I4" s="10">
        <v>49826.05</v>
      </c>
      <c r="J4" s="17">
        <v>46093.26</v>
      </c>
    </row>
    <row r="5" spans="1:10" ht="15.75" thickBot="1" x14ac:dyDescent="0.3">
      <c r="A5" s="22" t="s">
        <v>18</v>
      </c>
      <c r="B5" s="10">
        <v>2631.89</v>
      </c>
      <c r="C5" s="10">
        <v>0</v>
      </c>
      <c r="D5" s="10">
        <v>0</v>
      </c>
      <c r="E5" s="10">
        <v>0</v>
      </c>
      <c r="F5" s="10">
        <v>2631.89</v>
      </c>
      <c r="G5" s="10">
        <v>9.4700000000000006</v>
      </c>
      <c r="H5" s="10">
        <v>596.79999999999995</v>
      </c>
      <c r="I5" s="10">
        <v>915.9</v>
      </c>
      <c r="J5" s="17">
        <v>847.06</v>
      </c>
    </row>
    <row r="6" spans="1:10" ht="15.75" thickBot="1" x14ac:dyDescent="0.3">
      <c r="A6" s="22" t="s">
        <v>19</v>
      </c>
      <c r="B6" s="10">
        <v>706221.14</v>
      </c>
      <c r="C6" s="10">
        <v>949829.7</v>
      </c>
      <c r="D6" s="10">
        <v>918049.35</v>
      </c>
      <c r="E6" s="10">
        <v>4285.71</v>
      </c>
      <c r="F6" s="10">
        <v>742287.2</v>
      </c>
      <c r="G6" s="10">
        <v>2672.24</v>
      </c>
      <c r="H6" s="10">
        <v>65242.22</v>
      </c>
      <c r="I6" s="10">
        <v>290129.90000000002</v>
      </c>
      <c r="J6" s="17">
        <v>268914.23</v>
      </c>
    </row>
    <row r="7" spans="1:10" ht="15.75" thickBot="1" x14ac:dyDescent="0.3">
      <c r="A7" s="22" t="s">
        <v>20</v>
      </c>
      <c r="B7" s="10">
        <v>969720.31999999995</v>
      </c>
      <c r="C7" s="10">
        <v>569898.49</v>
      </c>
      <c r="D7" s="10">
        <v>530891.99</v>
      </c>
      <c r="E7" s="10">
        <v>-1871.3</v>
      </c>
      <c r="F7" s="10">
        <v>1006855.52</v>
      </c>
      <c r="G7" s="10">
        <v>3624.68</v>
      </c>
      <c r="H7" s="10">
        <v>84508.99</v>
      </c>
      <c r="I7" s="10">
        <v>390049.9</v>
      </c>
      <c r="J7" s="17">
        <v>377247.66</v>
      </c>
    </row>
    <row r="8" spans="1:10" ht="15.75" thickBot="1" x14ac:dyDescent="0.3">
      <c r="A8" s="22" t="s">
        <v>21</v>
      </c>
      <c r="B8" s="10">
        <v>0</v>
      </c>
      <c r="C8" s="10">
        <v>344.63</v>
      </c>
      <c r="D8" s="10">
        <v>332.27</v>
      </c>
      <c r="E8" s="10">
        <v>-0.01</v>
      </c>
      <c r="F8" s="10">
        <v>12.35</v>
      </c>
      <c r="G8" s="10">
        <v>0.04</v>
      </c>
      <c r="H8" s="10">
        <v>0.96</v>
      </c>
      <c r="I8" s="10">
        <v>5.51</v>
      </c>
      <c r="J8" s="17">
        <v>3.81</v>
      </c>
    </row>
    <row r="9" spans="1:10" ht="15.75" thickBot="1" x14ac:dyDescent="0.3">
      <c r="A9" s="22" t="s">
        <v>22</v>
      </c>
      <c r="B9" s="10">
        <v>380706.21</v>
      </c>
      <c r="C9" s="10">
        <v>31129.22</v>
      </c>
      <c r="D9" s="10">
        <v>37571.089999999997</v>
      </c>
      <c r="E9" s="10">
        <v>16269.4</v>
      </c>
      <c r="F9" s="10">
        <v>390533.74</v>
      </c>
      <c r="G9" s="10">
        <v>1405.92</v>
      </c>
      <c r="H9" s="10">
        <v>152235.79</v>
      </c>
      <c r="I9" s="10">
        <v>110613.62</v>
      </c>
      <c r="J9" s="17">
        <v>96076.5</v>
      </c>
    </row>
    <row r="10" spans="1:10" ht="15.75" thickBot="1" x14ac:dyDescent="0.3">
      <c r="A10" s="22" t="s">
        <v>23</v>
      </c>
      <c r="B10" s="10">
        <v>5575846.5700000003</v>
      </c>
      <c r="C10" s="10">
        <v>72762</v>
      </c>
      <c r="D10" s="10">
        <v>40662.080000000002</v>
      </c>
      <c r="E10" s="10">
        <v>0</v>
      </c>
      <c r="F10" s="10">
        <v>5607946.4900000002</v>
      </c>
      <c r="G10" s="10">
        <v>20188.61</v>
      </c>
      <c r="H10" s="10">
        <v>536141.64</v>
      </c>
      <c r="I10" s="10">
        <v>2576118.33</v>
      </c>
      <c r="J10" s="17">
        <v>2493825.77</v>
      </c>
    </row>
    <row r="11" spans="1:10" ht="15.75" thickBot="1" x14ac:dyDescent="0.3">
      <c r="A11" s="22" t="s">
        <v>24</v>
      </c>
      <c r="B11" s="10">
        <v>2223493.4900000002</v>
      </c>
      <c r="C11" s="10">
        <v>4387039.7699999996</v>
      </c>
      <c r="D11" s="10">
        <v>5903253.8200000003</v>
      </c>
      <c r="E11" s="10">
        <v>53459.34</v>
      </c>
      <c r="F11" s="10">
        <v>760738.78</v>
      </c>
      <c r="G11" s="10">
        <v>2738.66</v>
      </c>
      <c r="H11" s="10">
        <v>118624.68</v>
      </c>
      <c r="I11" s="10">
        <v>275801.15000000002</v>
      </c>
      <c r="J11" s="17">
        <v>253021.99</v>
      </c>
    </row>
    <row r="12" spans="1:10" ht="15.75" thickBot="1" x14ac:dyDescent="0.3">
      <c r="A12" s="22" t="s">
        <v>25</v>
      </c>
      <c r="B12" s="10">
        <v>49622.33</v>
      </c>
      <c r="C12" s="10">
        <v>0</v>
      </c>
      <c r="D12" s="10">
        <v>0</v>
      </c>
      <c r="E12" s="10">
        <v>0</v>
      </c>
      <c r="F12" s="10">
        <v>49622.33</v>
      </c>
      <c r="G12" s="10">
        <v>178.64</v>
      </c>
      <c r="H12" s="10">
        <v>49622.33</v>
      </c>
      <c r="I12" s="10">
        <v>16605.189999999999</v>
      </c>
      <c r="J12" s="17">
        <v>16240.04</v>
      </c>
    </row>
    <row r="13" spans="1:10" ht="15.75" thickBot="1" x14ac:dyDescent="0.3">
      <c r="A13" s="22" t="s">
        <v>26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27</v>
      </c>
      <c r="B14" s="10">
        <v>82390</v>
      </c>
      <c r="C14" s="10">
        <v>0</v>
      </c>
      <c r="D14" s="10">
        <v>0</v>
      </c>
      <c r="E14" s="10">
        <v>0</v>
      </c>
      <c r="F14" s="10">
        <v>82390</v>
      </c>
      <c r="G14" s="10">
        <v>296.60000000000002</v>
      </c>
      <c r="H14" s="10">
        <v>7201.92</v>
      </c>
      <c r="I14" s="10">
        <v>25200.9</v>
      </c>
      <c r="J14" s="17">
        <v>24696.26</v>
      </c>
    </row>
    <row r="15" spans="1:10" ht="15.75" thickBot="1" x14ac:dyDescent="0.3">
      <c r="A15" s="22" t="s">
        <v>28</v>
      </c>
      <c r="B15" s="10">
        <v>1240605.23</v>
      </c>
      <c r="C15" s="10">
        <v>1219392.3899999999</v>
      </c>
      <c r="D15" s="10">
        <v>1290046.77</v>
      </c>
      <c r="E15" s="10">
        <v>-126960.44</v>
      </c>
      <c r="F15" s="10">
        <v>1042990.41</v>
      </c>
      <c r="G15" s="10">
        <v>3754.75</v>
      </c>
      <c r="H15" s="10">
        <v>353223.56</v>
      </c>
      <c r="I15" s="10">
        <v>253598.41</v>
      </c>
      <c r="J15" s="17">
        <v>225650.89</v>
      </c>
    </row>
    <row r="16" spans="1:10" ht="15.75" thickBot="1" x14ac:dyDescent="0.3">
      <c r="A16" s="22" t="s">
        <v>29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30</v>
      </c>
      <c r="B17" s="10">
        <v>48184</v>
      </c>
      <c r="C17" s="10">
        <v>16747</v>
      </c>
      <c r="D17" s="10">
        <v>18848</v>
      </c>
      <c r="E17" s="10">
        <v>0</v>
      </c>
      <c r="F17" s="10">
        <v>46083</v>
      </c>
      <c r="G17" s="10">
        <v>165.9</v>
      </c>
      <c r="H17" s="10">
        <v>15361</v>
      </c>
      <c r="I17" s="10">
        <v>7582.52</v>
      </c>
      <c r="J17" s="17">
        <v>6135.62</v>
      </c>
    </row>
    <row r="18" spans="1:10" x14ac:dyDescent="0.25">
      <c r="A18" s="23" t="s">
        <v>31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  <row r="19" spans="1:10" x14ac:dyDescent="0.25">
      <c r="I19" s="11"/>
      <c r="J19" s="11"/>
    </row>
  </sheetData>
  <pageMargins left="0.75000000000000011" right="0.75000000000000011" top="0.75" bottom="0.5" header="0.5" footer="0.5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zoomScale="85" zoomScaleNormal="85" workbookViewId="0">
      <selection activeCell="B2" sqref="B2:J18"/>
    </sheetView>
  </sheetViews>
  <sheetFormatPr baseColWidth="10" defaultRowHeight="15" x14ac:dyDescent="0.25"/>
  <cols>
    <col min="1" max="1" width="33" customWidth="1"/>
    <col min="2" max="2" width="26" customWidth="1"/>
    <col min="3" max="3" width="25.42578125" customWidth="1"/>
    <col min="4" max="4" width="24.85546875" customWidth="1"/>
    <col min="5" max="5" width="34.5703125" customWidth="1"/>
    <col min="6" max="6" width="16.7109375" customWidth="1"/>
    <col min="7" max="7" width="13.85546875" customWidth="1"/>
    <col min="8" max="8" width="28.140625" customWidth="1"/>
    <col min="9" max="9" width="27.85546875" customWidth="1"/>
    <col min="10" max="10" width="23" customWidth="1"/>
    <col min="11" max="11" width="11.42578125" customWidth="1"/>
  </cols>
  <sheetData>
    <row r="1" spans="1:10" ht="15.75" thickBot="1" x14ac:dyDescent="0.3">
      <c r="A1" s="14" t="s">
        <v>5</v>
      </c>
      <c r="B1" s="24" t="s">
        <v>6</v>
      </c>
      <c r="C1" s="24" t="s">
        <v>7</v>
      </c>
      <c r="D1" s="24" t="s">
        <v>8</v>
      </c>
      <c r="E1" s="24" t="s">
        <v>9</v>
      </c>
      <c r="F1" s="24" t="s">
        <v>10</v>
      </c>
      <c r="G1" s="24" t="s">
        <v>11</v>
      </c>
      <c r="H1" s="24" t="s">
        <v>12</v>
      </c>
      <c r="I1" s="24" t="s">
        <v>13</v>
      </c>
      <c r="J1" s="25" t="s">
        <v>14</v>
      </c>
    </row>
    <row r="2" spans="1:10" ht="15.75" thickBot="1" x14ac:dyDescent="0.3">
      <c r="A2" s="22" t="s">
        <v>15</v>
      </c>
      <c r="B2" s="30">
        <v>0</v>
      </c>
      <c r="C2" s="30">
        <v>0</v>
      </c>
      <c r="D2" s="30">
        <v>0</v>
      </c>
      <c r="E2" s="30">
        <v>0</v>
      </c>
      <c r="F2" s="30">
        <v>0</v>
      </c>
      <c r="G2" s="30">
        <v>0</v>
      </c>
      <c r="H2" s="30">
        <v>0</v>
      </c>
      <c r="I2" s="30">
        <v>0</v>
      </c>
      <c r="J2" s="31">
        <v>0</v>
      </c>
    </row>
    <row r="3" spans="1:10" ht="15.75" thickBot="1" x14ac:dyDescent="0.3">
      <c r="A3" s="22" t="s">
        <v>16</v>
      </c>
      <c r="B3" s="30">
        <v>138509.04999999999</v>
      </c>
      <c r="C3" s="30">
        <v>28.31</v>
      </c>
      <c r="D3" s="30">
        <v>28.86</v>
      </c>
      <c r="E3" s="30">
        <v>100.17</v>
      </c>
      <c r="F3" s="30">
        <v>138608.67000000001</v>
      </c>
      <c r="G3" s="30">
        <v>498.99</v>
      </c>
      <c r="H3" s="30">
        <v>29476.93</v>
      </c>
      <c r="I3" s="30">
        <v>50510.9</v>
      </c>
      <c r="J3" s="31">
        <v>47696.77</v>
      </c>
    </row>
    <row r="4" spans="1:10" ht="15.75" thickBot="1" x14ac:dyDescent="0.3">
      <c r="A4" s="22" t="s">
        <v>17</v>
      </c>
      <c r="B4" s="30">
        <v>206147</v>
      </c>
      <c r="C4" s="30">
        <v>0</v>
      </c>
      <c r="D4" s="30">
        <v>0</v>
      </c>
      <c r="E4" s="30">
        <v>0</v>
      </c>
      <c r="F4" s="30">
        <v>206147</v>
      </c>
      <c r="G4" s="30">
        <v>742.13</v>
      </c>
      <c r="H4" s="30">
        <v>226535.16</v>
      </c>
      <c r="I4" s="30">
        <v>79389.83</v>
      </c>
      <c r="J4" s="31">
        <v>73977.679999999993</v>
      </c>
    </row>
    <row r="5" spans="1:10" ht="15.75" thickBot="1" x14ac:dyDescent="0.3">
      <c r="A5" s="22" t="s">
        <v>18</v>
      </c>
      <c r="B5" s="30">
        <v>1862.85</v>
      </c>
      <c r="C5" s="30">
        <v>0</v>
      </c>
      <c r="D5" s="30">
        <v>0</v>
      </c>
      <c r="E5" s="30">
        <v>0</v>
      </c>
      <c r="F5" s="30">
        <v>1862.85</v>
      </c>
      <c r="G5" s="30">
        <v>6.71</v>
      </c>
      <c r="H5" s="30">
        <v>422.41</v>
      </c>
      <c r="I5" s="30">
        <v>648.27</v>
      </c>
      <c r="J5" s="31">
        <v>599.36</v>
      </c>
    </row>
    <row r="6" spans="1:10" ht="15.75" thickBot="1" x14ac:dyDescent="0.3">
      <c r="A6" s="22" t="s">
        <v>19</v>
      </c>
      <c r="B6" s="30">
        <v>535584.22</v>
      </c>
      <c r="C6" s="30">
        <v>918049.35</v>
      </c>
      <c r="D6" s="30">
        <v>715853.55</v>
      </c>
      <c r="E6" s="30">
        <v>-14747.66</v>
      </c>
      <c r="F6" s="30">
        <v>723032.36</v>
      </c>
      <c r="G6" s="30">
        <v>2602.92</v>
      </c>
      <c r="H6" s="30">
        <v>64329.67</v>
      </c>
      <c r="I6" s="30">
        <v>282157.34000000003</v>
      </c>
      <c r="J6" s="31">
        <v>263077.71999999997</v>
      </c>
    </row>
    <row r="7" spans="1:10" ht="15.75" thickBot="1" x14ac:dyDescent="0.3">
      <c r="A7" s="22" t="s">
        <v>20</v>
      </c>
      <c r="B7" s="30">
        <v>1025865.19</v>
      </c>
      <c r="C7" s="30">
        <v>530891.99</v>
      </c>
      <c r="D7" s="30">
        <v>583882.99</v>
      </c>
      <c r="E7" s="30">
        <v>-3555.02</v>
      </c>
      <c r="F7" s="30">
        <v>969319.17</v>
      </c>
      <c r="G7" s="30">
        <v>3489.55</v>
      </c>
      <c r="H7" s="30">
        <v>82399.38</v>
      </c>
      <c r="I7" s="30">
        <v>398356.8</v>
      </c>
      <c r="J7" s="31">
        <v>385020.23</v>
      </c>
    </row>
    <row r="8" spans="1:10" ht="15.75" thickBot="1" x14ac:dyDescent="0.3">
      <c r="A8" s="22" t="s">
        <v>21</v>
      </c>
      <c r="B8" s="30">
        <v>0.01</v>
      </c>
      <c r="C8" s="30">
        <v>332.27</v>
      </c>
      <c r="D8" s="30">
        <v>157.06</v>
      </c>
      <c r="E8" s="30">
        <v>-161.69999999999999</v>
      </c>
      <c r="F8" s="30">
        <v>13.52</v>
      </c>
      <c r="G8" s="30">
        <v>0.05</v>
      </c>
      <c r="H8" s="30">
        <v>1.05</v>
      </c>
      <c r="I8" s="30">
        <v>5.27</v>
      </c>
      <c r="J8" s="31">
        <v>4.83</v>
      </c>
    </row>
    <row r="9" spans="1:10" ht="15.75" thickBot="1" x14ac:dyDescent="0.3">
      <c r="A9" s="22" t="s">
        <v>22</v>
      </c>
      <c r="B9" s="30">
        <v>375664.64000000001</v>
      </c>
      <c r="C9" s="30">
        <v>37571.089999999997</v>
      </c>
      <c r="D9" s="30">
        <v>22807.53</v>
      </c>
      <c r="E9" s="30">
        <v>0</v>
      </c>
      <c r="F9" s="30">
        <v>390428.2</v>
      </c>
      <c r="G9" s="30">
        <v>1405.55</v>
      </c>
      <c r="H9" s="30">
        <v>147458.07</v>
      </c>
      <c r="I9" s="30">
        <v>110793.26</v>
      </c>
      <c r="J9" s="31">
        <v>97495.62</v>
      </c>
    </row>
    <row r="10" spans="1:10" ht="15.75" thickBot="1" x14ac:dyDescent="0.3">
      <c r="A10" s="22" t="s">
        <v>23</v>
      </c>
      <c r="B10" s="30">
        <v>8442351.5199999996</v>
      </c>
      <c r="C10" s="30">
        <v>40662.080000000002</v>
      </c>
      <c r="D10" s="30">
        <v>27703.41</v>
      </c>
      <c r="E10" s="30">
        <v>0</v>
      </c>
      <c r="F10" s="30">
        <v>8455310.1899999995</v>
      </c>
      <c r="G10" s="30">
        <v>30439.119999999999</v>
      </c>
      <c r="H10" s="30">
        <v>807985.97</v>
      </c>
      <c r="I10" s="30">
        <v>4261595.76</v>
      </c>
      <c r="J10" s="31">
        <v>4159380.69</v>
      </c>
    </row>
    <row r="11" spans="1:10" ht="15.75" thickBot="1" x14ac:dyDescent="0.3">
      <c r="A11" s="22" t="s">
        <v>24</v>
      </c>
      <c r="B11" s="30">
        <v>698253.22</v>
      </c>
      <c r="C11" s="30">
        <v>5903253.8200000003</v>
      </c>
      <c r="D11" s="30">
        <v>5523603.2300000004</v>
      </c>
      <c r="E11" s="30">
        <v>-19660.599999999999</v>
      </c>
      <c r="F11" s="30">
        <v>1058243.21</v>
      </c>
      <c r="G11" s="30">
        <v>3809.68</v>
      </c>
      <c r="H11" s="30">
        <v>174021.4</v>
      </c>
      <c r="I11" s="30">
        <v>376121.2</v>
      </c>
      <c r="J11" s="31">
        <v>348857.88</v>
      </c>
    </row>
    <row r="12" spans="1:10" ht="15.75" thickBot="1" x14ac:dyDescent="0.3">
      <c r="A12" s="22" t="s">
        <v>25</v>
      </c>
      <c r="B12" s="30">
        <v>42184.959999999999</v>
      </c>
      <c r="C12" s="30">
        <v>0</v>
      </c>
      <c r="D12" s="30">
        <v>0</v>
      </c>
      <c r="E12" s="30">
        <v>0</v>
      </c>
      <c r="F12" s="30">
        <v>42184.959999999999</v>
      </c>
      <c r="G12" s="30">
        <v>151.87</v>
      </c>
      <c r="H12" s="30">
        <v>42170.57</v>
      </c>
      <c r="I12" s="30">
        <v>13763.41</v>
      </c>
      <c r="J12" s="31">
        <v>13425.3</v>
      </c>
    </row>
    <row r="13" spans="1:10" ht="15.75" thickBot="1" x14ac:dyDescent="0.3">
      <c r="A13" s="22" t="s">
        <v>26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1">
        <v>0</v>
      </c>
    </row>
    <row r="14" spans="1:10" ht="15.75" thickBot="1" x14ac:dyDescent="0.3">
      <c r="A14" s="22" t="s">
        <v>27</v>
      </c>
      <c r="B14" s="30">
        <v>87483</v>
      </c>
      <c r="C14" s="30">
        <v>0</v>
      </c>
      <c r="D14" s="30">
        <v>0</v>
      </c>
      <c r="E14" s="30">
        <v>0</v>
      </c>
      <c r="F14" s="30">
        <v>87483</v>
      </c>
      <c r="G14" s="30">
        <v>314.94</v>
      </c>
      <c r="H14" s="30">
        <v>7700.97</v>
      </c>
      <c r="I14" s="30">
        <v>27928.560000000001</v>
      </c>
      <c r="J14" s="31">
        <v>27369.37</v>
      </c>
    </row>
    <row r="15" spans="1:10" ht="15.75" thickBot="1" x14ac:dyDescent="0.3">
      <c r="A15" s="22" t="s">
        <v>28</v>
      </c>
      <c r="B15" s="30">
        <v>1409471.22</v>
      </c>
      <c r="C15" s="30">
        <v>1290046.77</v>
      </c>
      <c r="D15" s="30">
        <v>1246162.6299999999</v>
      </c>
      <c r="E15" s="30">
        <v>-122224.64</v>
      </c>
      <c r="F15" s="30">
        <v>1331130.72</v>
      </c>
      <c r="G15" s="30">
        <v>4792.0600000000004</v>
      </c>
      <c r="H15" s="30">
        <v>423854.68</v>
      </c>
      <c r="I15" s="30">
        <v>326280.15999999997</v>
      </c>
      <c r="J15" s="31">
        <v>293677.18</v>
      </c>
    </row>
    <row r="16" spans="1:10" ht="15.75" thickBot="1" x14ac:dyDescent="0.3">
      <c r="A16" s="22" t="s">
        <v>29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1">
        <v>0</v>
      </c>
    </row>
    <row r="17" spans="1:10" ht="15.75" thickBot="1" x14ac:dyDescent="0.3">
      <c r="A17" s="22" t="s">
        <v>30</v>
      </c>
      <c r="B17" s="30">
        <v>66987</v>
      </c>
      <c r="C17" s="30">
        <v>18848</v>
      </c>
      <c r="D17" s="30">
        <v>16480</v>
      </c>
      <c r="E17" s="30">
        <v>0</v>
      </c>
      <c r="F17" s="30">
        <v>69355</v>
      </c>
      <c r="G17" s="30">
        <v>249.68</v>
      </c>
      <c r="H17" s="30">
        <v>25286.9</v>
      </c>
      <c r="I17" s="30">
        <v>11262.67</v>
      </c>
      <c r="J17" s="31">
        <v>9179.2800000000007</v>
      </c>
    </row>
    <row r="18" spans="1:10" x14ac:dyDescent="0.25">
      <c r="A18" s="23" t="s">
        <v>31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3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topLeftCell="A18" zoomScaleNormal="100" workbookViewId="0">
      <selection activeCell="B2" sqref="B2:J18"/>
    </sheetView>
  </sheetViews>
  <sheetFormatPr baseColWidth="10" defaultRowHeight="15" x14ac:dyDescent="0.25"/>
  <cols>
    <col min="1" max="1" width="37" customWidth="1"/>
    <col min="2" max="2" width="26" customWidth="1"/>
    <col min="3" max="3" width="25.28515625" customWidth="1"/>
    <col min="4" max="4" width="24.85546875" customWidth="1"/>
    <col min="5" max="5" width="34.5703125" customWidth="1"/>
    <col min="6" max="6" width="17.140625" customWidth="1"/>
    <col min="7" max="7" width="14.140625" customWidth="1"/>
    <col min="8" max="8" width="28.140625" customWidth="1"/>
    <col min="9" max="9" width="27.85546875" customWidth="1"/>
    <col min="10" max="10" width="23.140625" customWidth="1"/>
  </cols>
  <sheetData>
    <row r="1" spans="1:10" ht="15.75" thickBot="1" x14ac:dyDescent="0.3">
      <c r="A1" s="14" t="s">
        <v>5</v>
      </c>
      <c r="B1" s="24" t="s">
        <v>6</v>
      </c>
      <c r="C1" s="24" t="s">
        <v>7</v>
      </c>
      <c r="D1" s="24" t="s">
        <v>8</v>
      </c>
      <c r="E1" s="24" t="s">
        <v>9</v>
      </c>
      <c r="F1" s="24" t="s">
        <v>10</v>
      </c>
      <c r="G1" s="24" t="s">
        <v>11</v>
      </c>
      <c r="H1" s="24" t="s">
        <v>12</v>
      </c>
      <c r="I1" s="24" t="s">
        <v>13</v>
      </c>
      <c r="J1" s="25" t="s">
        <v>14</v>
      </c>
    </row>
    <row r="2" spans="1:10" ht="15.75" thickBot="1" x14ac:dyDescent="0.3">
      <c r="A2" s="22" t="s">
        <v>15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16</v>
      </c>
      <c r="B3" s="10">
        <v>149480.94</v>
      </c>
      <c r="C3" s="10">
        <v>28.86</v>
      </c>
      <c r="D3" s="10">
        <v>29.39</v>
      </c>
      <c r="E3" s="10">
        <v>96.37</v>
      </c>
      <c r="F3" s="10">
        <v>149576.78</v>
      </c>
      <c r="G3" s="10">
        <v>538.48</v>
      </c>
      <c r="H3" s="10">
        <v>32179.34</v>
      </c>
      <c r="I3" s="10">
        <v>54319.29</v>
      </c>
      <c r="J3" s="17">
        <v>51286.37</v>
      </c>
    </row>
    <row r="4" spans="1:10" ht="15.75" thickBot="1" x14ac:dyDescent="0.3">
      <c r="A4" s="22" t="s">
        <v>17</v>
      </c>
      <c r="B4" s="10">
        <v>214628</v>
      </c>
      <c r="C4" s="10">
        <v>0</v>
      </c>
      <c r="D4" s="10">
        <v>0</v>
      </c>
      <c r="E4" s="10">
        <v>0</v>
      </c>
      <c r="F4" s="10">
        <v>214628</v>
      </c>
      <c r="G4" s="10">
        <v>772.66</v>
      </c>
      <c r="H4" s="10">
        <v>230782.8</v>
      </c>
      <c r="I4" s="10">
        <v>80407.12</v>
      </c>
      <c r="J4" s="17">
        <v>74689.86</v>
      </c>
    </row>
    <row r="5" spans="1:10" ht="15.75" thickBot="1" x14ac:dyDescent="0.3">
      <c r="A5" s="22" t="s">
        <v>18</v>
      </c>
      <c r="B5" s="10">
        <v>922.14</v>
      </c>
      <c r="C5" s="10">
        <v>0</v>
      </c>
      <c r="D5" s="10">
        <v>0</v>
      </c>
      <c r="E5" s="10">
        <v>0</v>
      </c>
      <c r="F5" s="10">
        <v>922.14</v>
      </c>
      <c r="G5" s="10">
        <v>3.32</v>
      </c>
      <c r="H5" s="10">
        <v>209.1</v>
      </c>
      <c r="I5" s="10">
        <v>320.89999999999998</v>
      </c>
      <c r="J5" s="17">
        <v>296</v>
      </c>
    </row>
    <row r="6" spans="1:10" ht="15.75" thickBot="1" x14ac:dyDescent="0.3">
      <c r="A6" s="22" t="s">
        <v>19</v>
      </c>
      <c r="B6" s="10">
        <v>817182.92</v>
      </c>
      <c r="C6" s="10">
        <v>715853.55</v>
      </c>
      <c r="D6" s="10">
        <v>856082.73</v>
      </c>
      <c r="E6" s="10">
        <v>7320.03</v>
      </c>
      <c r="F6" s="10">
        <v>684273.77</v>
      </c>
      <c r="G6" s="10">
        <v>2463.38</v>
      </c>
      <c r="H6" s="10">
        <v>60171.74</v>
      </c>
      <c r="I6" s="10">
        <v>261507.89</v>
      </c>
      <c r="J6" s="17">
        <v>241677.61</v>
      </c>
    </row>
    <row r="7" spans="1:10" ht="15.75" thickBot="1" x14ac:dyDescent="0.3">
      <c r="A7" s="22" t="s">
        <v>20</v>
      </c>
      <c r="B7" s="10">
        <v>1028054.38</v>
      </c>
      <c r="C7" s="10">
        <v>583882.99</v>
      </c>
      <c r="D7" s="10">
        <v>634293.28</v>
      </c>
      <c r="E7" s="10">
        <v>2020.02</v>
      </c>
      <c r="F7" s="10">
        <v>979664.11</v>
      </c>
      <c r="G7" s="10">
        <v>3526.79</v>
      </c>
      <c r="H7" s="10">
        <v>82423.73</v>
      </c>
      <c r="I7" s="10">
        <v>387386.95</v>
      </c>
      <c r="J7" s="17">
        <v>373879.18</v>
      </c>
    </row>
    <row r="8" spans="1:10" ht="15.75" thickBot="1" x14ac:dyDescent="0.3">
      <c r="A8" s="22" t="s">
        <v>21</v>
      </c>
      <c r="B8" s="10">
        <v>118.2</v>
      </c>
      <c r="C8" s="10">
        <v>157.06</v>
      </c>
      <c r="D8" s="10">
        <v>395.08</v>
      </c>
      <c r="E8" s="10">
        <v>164.99</v>
      </c>
      <c r="F8" s="10">
        <v>45.17</v>
      </c>
      <c r="G8" s="10">
        <v>0.16</v>
      </c>
      <c r="H8" s="10">
        <v>3.51</v>
      </c>
      <c r="I8" s="10">
        <v>16.07</v>
      </c>
      <c r="J8" s="17">
        <v>13.05</v>
      </c>
    </row>
    <row r="9" spans="1:10" ht="15.75" thickBot="1" x14ac:dyDescent="0.3">
      <c r="A9" s="22" t="s">
        <v>22</v>
      </c>
      <c r="B9" s="10">
        <v>393973.23</v>
      </c>
      <c r="C9" s="10">
        <v>22807.53</v>
      </c>
      <c r="D9" s="10">
        <v>23836.16</v>
      </c>
      <c r="E9" s="10">
        <v>13902.05</v>
      </c>
      <c r="F9" s="10">
        <v>406846.65</v>
      </c>
      <c r="G9" s="10">
        <v>1464.64</v>
      </c>
      <c r="H9" s="10">
        <v>143843.42000000001</v>
      </c>
      <c r="I9" s="10">
        <v>113137.66</v>
      </c>
      <c r="J9" s="17">
        <v>98558.93</v>
      </c>
    </row>
    <row r="10" spans="1:10" ht="15.75" thickBot="1" x14ac:dyDescent="0.3">
      <c r="A10" s="22" t="s">
        <v>23</v>
      </c>
      <c r="B10" s="10">
        <v>6056132.5099999998</v>
      </c>
      <c r="C10" s="10">
        <v>27703.41</v>
      </c>
      <c r="D10" s="10">
        <v>25812.27</v>
      </c>
      <c r="E10" s="10">
        <v>0</v>
      </c>
      <c r="F10" s="10">
        <v>6058023.6500000004</v>
      </c>
      <c r="G10" s="10">
        <v>21808.89</v>
      </c>
      <c r="H10" s="10">
        <v>577587.46</v>
      </c>
      <c r="I10" s="10">
        <v>2982564.81</v>
      </c>
      <c r="J10" s="17">
        <v>2897285.29</v>
      </c>
    </row>
    <row r="11" spans="1:10" ht="15.75" thickBot="1" x14ac:dyDescent="0.3">
      <c r="A11" s="22" t="s">
        <v>24</v>
      </c>
      <c r="B11" s="10">
        <v>1231370</v>
      </c>
      <c r="C11" s="10">
        <v>5523603.2300000004</v>
      </c>
      <c r="D11" s="10">
        <v>5678842.5700000003</v>
      </c>
      <c r="E11" s="10">
        <v>-25844.44</v>
      </c>
      <c r="F11" s="10">
        <v>1050286.22</v>
      </c>
      <c r="G11" s="10">
        <v>3781.03</v>
      </c>
      <c r="H11" s="10">
        <v>187962.55</v>
      </c>
      <c r="I11" s="10">
        <v>381099.01</v>
      </c>
      <c r="J11" s="17">
        <v>353844.62</v>
      </c>
    </row>
    <row r="12" spans="1:10" ht="15.75" thickBot="1" x14ac:dyDescent="0.3">
      <c r="A12" s="22" t="s">
        <v>25</v>
      </c>
      <c r="B12" s="10">
        <v>34957.97</v>
      </c>
      <c r="C12" s="10">
        <v>0</v>
      </c>
      <c r="D12" s="10">
        <v>0</v>
      </c>
      <c r="E12" s="10">
        <v>0</v>
      </c>
      <c r="F12" s="10">
        <v>34957.97</v>
      </c>
      <c r="G12" s="10">
        <v>125.85</v>
      </c>
      <c r="H12" s="10">
        <v>34910.31</v>
      </c>
      <c r="I12" s="10">
        <v>12756.47</v>
      </c>
      <c r="J12" s="17">
        <v>12640.63</v>
      </c>
    </row>
    <row r="13" spans="1:10" ht="15.75" thickBot="1" x14ac:dyDescent="0.3">
      <c r="A13" s="22" t="s">
        <v>26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27</v>
      </c>
      <c r="B14" s="10">
        <v>107119</v>
      </c>
      <c r="C14" s="10">
        <v>0</v>
      </c>
      <c r="D14" s="10">
        <v>0</v>
      </c>
      <c r="E14" s="10">
        <v>0</v>
      </c>
      <c r="F14" s="10">
        <v>107119</v>
      </c>
      <c r="G14" s="10">
        <v>385.63</v>
      </c>
      <c r="H14" s="10">
        <v>8926.58</v>
      </c>
      <c r="I14" s="10">
        <v>35856.43</v>
      </c>
      <c r="J14" s="17">
        <v>35139.449999999997</v>
      </c>
    </row>
    <row r="15" spans="1:10" ht="15.75" thickBot="1" x14ac:dyDescent="0.3">
      <c r="A15" s="22" t="s">
        <v>28</v>
      </c>
      <c r="B15" s="10">
        <v>1424149.87</v>
      </c>
      <c r="C15" s="10">
        <v>1246162.6299999999</v>
      </c>
      <c r="D15" s="10">
        <v>1538753.01</v>
      </c>
      <c r="E15" s="10">
        <v>-74062.25</v>
      </c>
      <c r="F15" s="10">
        <v>1057497.24</v>
      </c>
      <c r="G15" s="10">
        <v>3806.98</v>
      </c>
      <c r="H15" s="10">
        <v>345543.02</v>
      </c>
      <c r="I15" s="10">
        <v>276691.23</v>
      </c>
      <c r="J15" s="17">
        <v>247108.64</v>
      </c>
    </row>
    <row r="16" spans="1:10" ht="15.75" thickBot="1" x14ac:dyDescent="0.3">
      <c r="A16" s="22" t="s">
        <v>29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30</v>
      </c>
      <c r="B17" s="10">
        <v>53713</v>
      </c>
      <c r="C17" s="10">
        <v>16480</v>
      </c>
      <c r="D17" s="10">
        <v>16853</v>
      </c>
      <c r="E17" s="10">
        <v>0</v>
      </c>
      <c r="F17" s="10">
        <v>53340</v>
      </c>
      <c r="G17" s="10">
        <v>192.02</v>
      </c>
      <c r="H17" s="10">
        <v>18237.759999999998</v>
      </c>
      <c r="I17" s="10">
        <v>11771.15</v>
      </c>
      <c r="J17" s="17">
        <v>9970.11</v>
      </c>
    </row>
    <row r="18" spans="1:10" x14ac:dyDescent="0.25">
      <c r="A18" s="23" t="s">
        <v>31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topLeftCell="A23" zoomScaleNormal="100" workbookViewId="0">
      <selection activeCell="B2" sqref="B2:J18"/>
    </sheetView>
  </sheetViews>
  <sheetFormatPr baseColWidth="10" defaultRowHeight="15" x14ac:dyDescent="0.25"/>
  <cols>
    <col min="1" max="1" width="32.42578125" bestFit="1" customWidth="1"/>
    <col min="2" max="2" width="28.28515625" bestFit="1" customWidth="1"/>
    <col min="3" max="3" width="27.85546875" bestFit="1" customWidth="1"/>
    <col min="4" max="4" width="26.5703125" bestFit="1" customWidth="1"/>
    <col min="5" max="5" width="37.42578125" bestFit="1" customWidth="1"/>
    <col min="6" max="6" width="18.5703125" bestFit="1" customWidth="1"/>
    <col min="7" max="7" width="15.140625" bestFit="1" customWidth="1"/>
    <col min="8" max="8" width="30.5703125" bestFit="1" customWidth="1"/>
    <col min="9" max="9" width="30.140625" bestFit="1" customWidth="1"/>
    <col min="10" max="10" width="25.140625" bestFit="1" customWidth="1"/>
    <col min="11" max="11" width="11.42578125" customWidth="1"/>
  </cols>
  <sheetData>
    <row r="1" spans="1:10" ht="15.75" thickBot="1" x14ac:dyDescent="0.3">
      <c r="A1" s="14" t="s">
        <v>5</v>
      </c>
      <c r="B1" s="24" t="s">
        <v>6</v>
      </c>
      <c r="C1" s="24" t="s">
        <v>7</v>
      </c>
      <c r="D1" s="24" t="s">
        <v>8</v>
      </c>
      <c r="E1" s="24" t="s">
        <v>9</v>
      </c>
      <c r="F1" s="24" t="s">
        <v>10</v>
      </c>
      <c r="G1" s="24" t="s">
        <v>11</v>
      </c>
      <c r="H1" s="24" t="s">
        <v>12</v>
      </c>
      <c r="I1" s="24" t="s">
        <v>13</v>
      </c>
      <c r="J1" s="25" t="s">
        <v>14</v>
      </c>
    </row>
    <row r="2" spans="1:10" ht="15.75" thickBot="1" x14ac:dyDescent="0.3">
      <c r="A2" s="22" t="s">
        <v>15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16</v>
      </c>
      <c r="B3" s="10">
        <v>143177.07999999999</v>
      </c>
      <c r="C3" s="10">
        <v>29.39</v>
      </c>
      <c r="D3" s="10">
        <v>24.91</v>
      </c>
      <c r="E3" s="10">
        <v>104.98</v>
      </c>
      <c r="F3" s="10">
        <v>143286.54</v>
      </c>
      <c r="G3" s="10">
        <v>515.82000000000005</v>
      </c>
      <c r="H3" s="10">
        <v>30604.66</v>
      </c>
      <c r="I3" s="10">
        <v>51587.59</v>
      </c>
      <c r="J3" s="17">
        <v>48667.73</v>
      </c>
    </row>
    <row r="4" spans="1:10" ht="15.75" thickBot="1" x14ac:dyDescent="0.3">
      <c r="A4" s="22" t="s">
        <v>17</v>
      </c>
      <c r="B4" s="10">
        <v>98877</v>
      </c>
      <c r="C4" s="10">
        <v>0</v>
      </c>
      <c r="D4" s="10">
        <v>0</v>
      </c>
      <c r="E4" s="10">
        <v>0</v>
      </c>
      <c r="F4" s="10">
        <v>98877</v>
      </c>
      <c r="G4" s="10">
        <v>355.96</v>
      </c>
      <c r="H4" s="10">
        <v>95074.04</v>
      </c>
      <c r="I4" s="10">
        <v>40529.89</v>
      </c>
      <c r="J4" s="17">
        <v>37286.54</v>
      </c>
    </row>
    <row r="5" spans="1:10" ht="15.75" thickBot="1" x14ac:dyDescent="0.3">
      <c r="A5" s="22" t="s">
        <v>18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7">
        <v>0</v>
      </c>
    </row>
    <row r="6" spans="1:10" ht="15.75" thickBot="1" x14ac:dyDescent="0.3">
      <c r="A6" s="22" t="s">
        <v>19</v>
      </c>
      <c r="B6" s="10">
        <v>584502.71</v>
      </c>
      <c r="C6" s="10">
        <v>856082.73</v>
      </c>
      <c r="D6" s="10">
        <v>789342.91</v>
      </c>
      <c r="E6" s="10">
        <v>-3524.9</v>
      </c>
      <c r="F6" s="10">
        <v>647717.63</v>
      </c>
      <c r="G6" s="10">
        <v>2331.7800000000002</v>
      </c>
      <c r="H6" s="10">
        <v>57248.06</v>
      </c>
      <c r="I6" s="10">
        <v>253415.83</v>
      </c>
      <c r="J6" s="17">
        <v>234666.16</v>
      </c>
    </row>
    <row r="7" spans="1:10" ht="15.75" thickBot="1" x14ac:dyDescent="0.3">
      <c r="A7" s="22" t="s">
        <v>20</v>
      </c>
      <c r="B7" s="10">
        <v>894035.41</v>
      </c>
      <c r="C7" s="10">
        <v>634293.28</v>
      </c>
      <c r="D7" s="10">
        <v>599973.36</v>
      </c>
      <c r="E7" s="10">
        <v>-1556.51</v>
      </c>
      <c r="F7" s="10">
        <v>926798.82</v>
      </c>
      <c r="G7" s="10">
        <v>3336.48</v>
      </c>
      <c r="H7" s="10">
        <v>78342.240000000005</v>
      </c>
      <c r="I7" s="10">
        <v>375649.93</v>
      </c>
      <c r="J7" s="17">
        <v>362439.3</v>
      </c>
    </row>
    <row r="8" spans="1:10" ht="15.75" thickBot="1" x14ac:dyDescent="0.3">
      <c r="A8" s="22" t="s">
        <v>21</v>
      </c>
      <c r="B8" s="10">
        <v>0</v>
      </c>
      <c r="C8" s="10">
        <v>395.08</v>
      </c>
      <c r="D8" s="10">
        <v>218.66</v>
      </c>
      <c r="E8" s="10">
        <v>-113.54</v>
      </c>
      <c r="F8" s="10">
        <v>62.88</v>
      </c>
      <c r="G8" s="10">
        <v>0.23</v>
      </c>
      <c r="H8" s="10">
        <v>5</v>
      </c>
      <c r="I8" s="10">
        <v>25.69</v>
      </c>
      <c r="J8" s="17">
        <v>5.0999999999999996</v>
      </c>
    </row>
    <row r="9" spans="1:10" ht="15.75" thickBot="1" x14ac:dyDescent="0.3">
      <c r="A9" s="22" t="s">
        <v>22</v>
      </c>
      <c r="B9" s="10">
        <v>390835.55</v>
      </c>
      <c r="C9" s="10">
        <v>23836.16</v>
      </c>
      <c r="D9" s="10">
        <v>31622.29</v>
      </c>
      <c r="E9" s="10">
        <v>0</v>
      </c>
      <c r="F9" s="10">
        <v>383049.42</v>
      </c>
      <c r="G9" s="10">
        <v>1378.98</v>
      </c>
      <c r="H9" s="10">
        <v>129618.53</v>
      </c>
      <c r="I9" s="10">
        <v>105711.33</v>
      </c>
      <c r="J9" s="17">
        <v>91491.58</v>
      </c>
    </row>
    <row r="10" spans="1:10" ht="15.75" thickBot="1" x14ac:dyDescent="0.3">
      <c r="A10" s="22" t="s">
        <v>23</v>
      </c>
      <c r="B10" s="10">
        <v>5583526.9299999997</v>
      </c>
      <c r="C10" s="10">
        <v>25812.27</v>
      </c>
      <c r="D10" s="10">
        <v>26836.14</v>
      </c>
      <c r="E10" s="10">
        <v>0</v>
      </c>
      <c r="F10" s="10">
        <v>5582503.0599999996</v>
      </c>
      <c r="G10" s="10">
        <v>20097</v>
      </c>
      <c r="H10" s="10">
        <v>533003.06000000006</v>
      </c>
      <c r="I10" s="10">
        <v>2723989.23</v>
      </c>
      <c r="J10" s="17">
        <v>2648218.2999999998</v>
      </c>
    </row>
    <row r="11" spans="1:10" ht="15.75" thickBot="1" x14ac:dyDescent="0.3">
      <c r="A11" s="22" t="s">
        <v>24</v>
      </c>
      <c r="B11" s="10">
        <v>402261.02</v>
      </c>
      <c r="C11" s="10">
        <v>5678842.5700000003</v>
      </c>
      <c r="D11" s="10">
        <v>5483451.04</v>
      </c>
      <c r="E11" s="10">
        <v>-605.78</v>
      </c>
      <c r="F11" s="10">
        <v>597046.77</v>
      </c>
      <c r="G11" s="10">
        <v>2149.37</v>
      </c>
      <c r="H11" s="10">
        <v>99488.78</v>
      </c>
      <c r="I11" s="10">
        <v>234993.18</v>
      </c>
      <c r="J11" s="17">
        <v>217226.23999999999</v>
      </c>
    </row>
    <row r="12" spans="1:10" ht="15.75" thickBot="1" x14ac:dyDescent="0.3">
      <c r="A12" s="22" t="s">
        <v>25</v>
      </c>
      <c r="B12" s="10">
        <v>25917.52</v>
      </c>
      <c r="C12" s="10">
        <v>0</v>
      </c>
      <c r="D12" s="10">
        <v>0</v>
      </c>
      <c r="E12" s="10">
        <v>0</v>
      </c>
      <c r="F12" s="10">
        <v>25917.52</v>
      </c>
      <c r="G12" s="10">
        <v>93.3</v>
      </c>
      <c r="H12" s="10">
        <v>25900.99</v>
      </c>
      <c r="I12" s="10">
        <v>9630.24</v>
      </c>
      <c r="J12" s="17">
        <v>9495.73</v>
      </c>
    </row>
    <row r="13" spans="1:10" ht="15.75" thickBot="1" x14ac:dyDescent="0.3">
      <c r="A13" s="22" t="s">
        <v>26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27</v>
      </c>
      <c r="B14" s="10">
        <v>103818</v>
      </c>
      <c r="C14" s="10">
        <v>0</v>
      </c>
      <c r="D14" s="10">
        <v>0</v>
      </c>
      <c r="E14" s="10">
        <v>0</v>
      </c>
      <c r="F14" s="10">
        <v>103818</v>
      </c>
      <c r="G14" s="10">
        <v>373.74</v>
      </c>
      <c r="H14" s="10">
        <v>9106.84</v>
      </c>
      <c r="I14" s="10">
        <v>33835.86</v>
      </c>
      <c r="J14" s="17">
        <v>33158.75</v>
      </c>
    </row>
    <row r="15" spans="1:10" ht="15.75" thickBot="1" x14ac:dyDescent="0.3">
      <c r="A15" s="22" t="s">
        <v>28</v>
      </c>
      <c r="B15" s="10">
        <v>1268586.3</v>
      </c>
      <c r="C15" s="10">
        <v>1538753.01</v>
      </c>
      <c r="D15" s="10">
        <v>1943006.06</v>
      </c>
      <c r="E15" s="10">
        <v>72950.559999999998</v>
      </c>
      <c r="F15" s="10">
        <v>937283.81</v>
      </c>
      <c r="G15" s="10">
        <v>3374.22</v>
      </c>
      <c r="H15" s="10">
        <v>288605.52</v>
      </c>
      <c r="I15" s="10">
        <v>239006.24</v>
      </c>
      <c r="J15" s="17">
        <v>213387.66</v>
      </c>
    </row>
    <row r="16" spans="1:10" ht="15.75" thickBot="1" x14ac:dyDescent="0.3">
      <c r="A16" s="22" t="s">
        <v>29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30</v>
      </c>
      <c r="B17" s="10">
        <v>50891</v>
      </c>
      <c r="C17" s="10">
        <v>16853</v>
      </c>
      <c r="D17" s="10">
        <v>16495</v>
      </c>
      <c r="E17" s="10">
        <v>0</v>
      </c>
      <c r="F17" s="10">
        <v>51249</v>
      </c>
      <c r="G17" s="10">
        <v>184.5</v>
      </c>
      <c r="H17" s="10">
        <v>17843.05</v>
      </c>
      <c r="I17" s="10">
        <v>10317.5</v>
      </c>
      <c r="J17" s="17">
        <v>8605.93</v>
      </c>
    </row>
    <row r="18" spans="1:10" x14ac:dyDescent="0.25">
      <c r="A18" s="23" t="s">
        <v>31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topLeftCell="A15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5</v>
      </c>
      <c r="B1" s="24" t="s">
        <v>6</v>
      </c>
      <c r="C1" s="24" t="s">
        <v>7</v>
      </c>
      <c r="D1" s="24" t="s">
        <v>8</v>
      </c>
      <c r="E1" s="24" t="s">
        <v>9</v>
      </c>
      <c r="F1" s="24" t="s">
        <v>10</v>
      </c>
      <c r="G1" s="24" t="s">
        <v>11</v>
      </c>
      <c r="H1" s="24" t="s">
        <v>12</v>
      </c>
      <c r="I1" s="24" t="s">
        <v>13</v>
      </c>
      <c r="J1" s="25" t="s">
        <v>14</v>
      </c>
    </row>
    <row r="2" spans="1:10" ht="15.75" thickBot="1" x14ac:dyDescent="0.3">
      <c r="A2" s="22" t="s">
        <v>15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16</v>
      </c>
      <c r="B3" s="10">
        <v>150155.87</v>
      </c>
      <c r="C3" s="10">
        <v>24.91</v>
      </c>
      <c r="D3" s="10">
        <v>21.01</v>
      </c>
      <c r="E3" s="10">
        <v>113.08</v>
      </c>
      <c r="F3" s="10">
        <v>150272.85</v>
      </c>
      <c r="G3" s="10">
        <v>540.97</v>
      </c>
      <c r="H3" s="10">
        <v>32276.3</v>
      </c>
      <c r="I3" s="10">
        <v>53995.92</v>
      </c>
      <c r="J3" s="17">
        <v>50674.42</v>
      </c>
    </row>
    <row r="4" spans="1:10" ht="15.75" thickBot="1" x14ac:dyDescent="0.3">
      <c r="A4" s="22" t="s">
        <v>17</v>
      </c>
      <c r="B4" s="10">
        <v>131729</v>
      </c>
      <c r="C4" s="10">
        <v>0</v>
      </c>
      <c r="D4" s="10">
        <v>0</v>
      </c>
      <c r="E4" s="10">
        <v>0</v>
      </c>
      <c r="F4" s="10">
        <v>131729</v>
      </c>
      <c r="G4" s="10">
        <v>474.22</v>
      </c>
      <c r="H4" s="10">
        <v>138662.10999999999</v>
      </c>
      <c r="I4" s="10">
        <v>50647.94</v>
      </c>
      <c r="J4" s="17">
        <v>46967.57</v>
      </c>
    </row>
    <row r="5" spans="1:10" ht="15.75" thickBot="1" x14ac:dyDescent="0.3">
      <c r="A5" s="22" t="s">
        <v>18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7">
        <v>0</v>
      </c>
    </row>
    <row r="6" spans="1:10" ht="15.75" thickBot="1" x14ac:dyDescent="0.3">
      <c r="A6" s="22" t="s">
        <v>19</v>
      </c>
      <c r="B6" s="10">
        <v>809720.91</v>
      </c>
      <c r="C6" s="10">
        <v>789342.91</v>
      </c>
      <c r="D6" s="10">
        <v>936411.77</v>
      </c>
      <c r="E6" s="10">
        <v>-1070.1099999999999</v>
      </c>
      <c r="F6" s="10">
        <v>661581.93999999994</v>
      </c>
      <c r="G6" s="10">
        <v>2381.6999999999998</v>
      </c>
      <c r="H6" s="10">
        <v>58478.41</v>
      </c>
      <c r="I6" s="10">
        <v>256825.34</v>
      </c>
      <c r="J6" s="17">
        <v>237945.44</v>
      </c>
    </row>
    <row r="7" spans="1:10" ht="15.75" thickBot="1" x14ac:dyDescent="0.3">
      <c r="A7" s="22" t="s">
        <v>20</v>
      </c>
      <c r="B7" s="10">
        <v>976437.09</v>
      </c>
      <c r="C7" s="10">
        <v>599973.36</v>
      </c>
      <c r="D7" s="10">
        <v>634104.11</v>
      </c>
      <c r="E7" s="10">
        <v>-495.22</v>
      </c>
      <c r="F7" s="10">
        <v>941811.13</v>
      </c>
      <c r="G7" s="10">
        <v>3390.52</v>
      </c>
      <c r="H7" s="10">
        <v>79587.16</v>
      </c>
      <c r="I7" s="10">
        <v>377975.44</v>
      </c>
      <c r="J7" s="17">
        <v>365350.46</v>
      </c>
    </row>
    <row r="8" spans="1:10" ht="15.75" thickBot="1" x14ac:dyDescent="0.3">
      <c r="A8" s="22" t="s">
        <v>21</v>
      </c>
      <c r="B8" s="10">
        <v>0</v>
      </c>
      <c r="C8" s="10">
        <v>218.66</v>
      </c>
      <c r="D8" s="10">
        <v>154.34</v>
      </c>
      <c r="E8" s="10">
        <v>-50.8</v>
      </c>
      <c r="F8" s="10">
        <v>13.52</v>
      </c>
      <c r="G8" s="10">
        <v>0.05</v>
      </c>
      <c r="H8" s="10">
        <v>1.05</v>
      </c>
      <c r="I8" s="10">
        <v>5.61</v>
      </c>
      <c r="J8" s="17">
        <v>2.4900000000000002</v>
      </c>
    </row>
    <row r="9" spans="1:10" ht="15.75" thickBot="1" x14ac:dyDescent="0.3">
      <c r="A9" s="22" t="s">
        <v>22</v>
      </c>
      <c r="B9" s="10">
        <v>308731.82</v>
      </c>
      <c r="C9" s="10">
        <v>31622.29</v>
      </c>
      <c r="D9" s="10">
        <v>34561.99</v>
      </c>
      <c r="E9" s="10">
        <v>0</v>
      </c>
      <c r="F9" s="10">
        <v>305792.12</v>
      </c>
      <c r="G9" s="10">
        <v>1100.8499999999999</v>
      </c>
      <c r="H9" s="10">
        <v>115709.11</v>
      </c>
      <c r="I9" s="10">
        <v>80489.399999999994</v>
      </c>
      <c r="J9" s="17">
        <v>66267.429999999993</v>
      </c>
    </row>
    <row r="10" spans="1:10" ht="15.75" thickBot="1" x14ac:dyDescent="0.3">
      <c r="A10" s="22" t="s">
        <v>23</v>
      </c>
      <c r="B10" s="10">
        <v>6508025.9500000002</v>
      </c>
      <c r="C10" s="10">
        <v>26836.14</v>
      </c>
      <c r="D10" s="10">
        <v>32554.73</v>
      </c>
      <c r="E10" s="10">
        <v>0</v>
      </c>
      <c r="F10" s="10">
        <v>6502307.3600000003</v>
      </c>
      <c r="G10" s="10">
        <v>23408.31</v>
      </c>
      <c r="H10" s="10">
        <v>617084.78</v>
      </c>
      <c r="I10" s="10">
        <v>3196009.43</v>
      </c>
      <c r="J10" s="17">
        <v>3108107.21</v>
      </c>
    </row>
    <row r="11" spans="1:10" ht="15.75" thickBot="1" x14ac:dyDescent="0.3">
      <c r="A11" s="22" t="s">
        <v>24</v>
      </c>
      <c r="B11" s="10">
        <v>410855</v>
      </c>
      <c r="C11" s="10">
        <v>5483451.04</v>
      </c>
      <c r="D11" s="10">
        <v>5312553.79</v>
      </c>
      <c r="E11" s="10">
        <v>-4541.9399999999996</v>
      </c>
      <c r="F11" s="10">
        <v>577210.31000000006</v>
      </c>
      <c r="G11" s="10">
        <v>2077.96</v>
      </c>
      <c r="H11" s="10">
        <v>88740.58</v>
      </c>
      <c r="I11" s="10">
        <v>212715.08</v>
      </c>
      <c r="J11" s="17">
        <v>196544.3</v>
      </c>
    </row>
    <row r="12" spans="1:10" ht="15.75" thickBot="1" x14ac:dyDescent="0.3">
      <c r="A12" s="22" t="s">
        <v>25</v>
      </c>
      <c r="B12" s="10">
        <v>37259.589999999997</v>
      </c>
      <c r="C12" s="10">
        <v>0</v>
      </c>
      <c r="D12" s="10">
        <v>0</v>
      </c>
      <c r="E12" s="10">
        <v>0</v>
      </c>
      <c r="F12" s="10">
        <v>37259.589999999997</v>
      </c>
      <c r="G12" s="10">
        <v>134.13</v>
      </c>
      <c r="H12" s="10">
        <v>37242.94</v>
      </c>
      <c r="I12" s="10">
        <v>12689.9</v>
      </c>
      <c r="J12" s="17">
        <v>12365.52</v>
      </c>
    </row>
    <row r="13" spans="1:10" ht="15.75" thickBot="1" x14ac:dyDescent="0.3">
      <c r="A13" s="22" t="s">
        <v>26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27</v>
      </c>
      <c r="B14" s="10">
        <v>87364</v>
      </c>
      <c r="C14" s="10">
        <v>0</v>
      </c>
      <c r="D14" s="10">
        <v>0</v>
      </c>
      <c r="E14" s="10">
        <v>0</v>
      </c>
      <c r="F14" s="10">
        <v>87364</v>
      </c>
      <c r="G14" s="10">
        <v>314.51</v>
      </c>
      <c r="H14" s="10">
        <v>7906.24</v>
      </c>
      <c r="I14" s="10">
        <v>28060.05</v>
      </c>
      <c r="J14" s="17">
        <v>27498.84</v>
      </c>
    </row>
    <row r="15" spans="1:10" ht="15.75" thickBot="1" x14ac:dyDescent="0.3">
      <c r="A15" s="22" t="s">
        <v>28</v>
      </c>
      <c r="B15" s="10">
        <v>1225415.8400000001</v>
      </c>
      <c r="C15" s="10">
        <v>1943114.98</v>
      </c>
      <c r="D15" s="10">
        <v>1904239.95</v>
      </c>
      <c r="E15" s="10">
        <v>-141731.99</v>
      </c>
      <c r="F15" s="10">
        <v>1122558.8799999999</v>
      </c>
      <c r="G15" s="10">
        <v>4041.21</v>
      </c>
      <c r="H15" s="10">
        <v>320417.09000000003</v>
      </c>
      <c r="I15" s="10">
        <v>300329.25</v>
      </c>
      <c r="J15" s="17">
        <v>269773.59999999998</v>
      </c>
    </row>
    <row r="16" spans="1:10" ht="15.75" thickBot="1" x14ac:dyDescent="0.3">
      <c r="A16" s="22" t="s">
        <v>29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30</v>
      </c>
      <c r="B17" s="10">
        <v>33653</v>
      </c>
      <c r="C17" s="10">
        <v>16495</v>
      </c>
      <c r="D17" s="10">
        <v>16860</v>
      </c>
      <c r="E17" s="10">
        <v>0</v>
      </c>
      <c r="F17" s="10">
        <v>33288</v>
      </c>
      <c r="G17" s="10">
        <v>119.84</v>
      </c>
      <c r="H17" s="10">
        <v>11473</v>
      </c>
      <c r="I17" s="10">
        <v>4998.66</v>
      </c>
      <c r="J17" s="17">
        <v>4398.75</v>
      </c>
    </row>
    <row r="18" spans="1:10" x14ac:dyDescent="0.25">
      <c r="A18" s="23" t="s">
        <v>31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"/>
  <sheetViews>
    <sheetView topLeftCell="E20" workbookViewId="0">
      <selection activeCell="B2" sqref="B2:J1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5</v>
      </c>
      <c r="B1" s="24" t="s">
        <v>6</v>
      </c>
      <c r="C1" s="24" t="s">
        <v>7</v>
      </c>
      <c r="D1" s="24" t="s">
        <v>8</v>
      </c>
      <c r="E1" s="24" t="s">
        <v>9</v>
      </c>
      <c r="F1" s="24" t="s">
        <v>10</v>
      </c>
      <c r="G1" s="24" t="s">
        <v>11</v>
      </c>
      <c r="H1" s="24" t="s">
        <v>12</v>
      </c>
      <c r="I1" s="24" t="s">
        <v>13</v>
      </c>
      <c r="J1" s="25" t="s">
        <v>14</v>
      </c>
    </row>
    <row r="2" spans="1:10" ht="15.75" thickBot="1" x14ac:dyDescent="0.3">
      <c r="A2" s="22" t="s">
        <v>15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16</v>
      </c>
      <c r="B3" s="10">
        <v>144574.14000000001</v>
      </c>
      <c r="C3" s="10">
        <v>21.01</v>
      </c>
      <c r="D3" s="10">
        <v>20.99</v>
      </c>
      <c r="E3" s="10">
        <v>121.63</v>
      </c>
      <c r="F3" s="10">
        <v>144695.79</v>
      </c>
      <c r="G3" s="10">
        <v>520.9</v>
      </c>
      <c r="H3" s="10">
        <v>30679.52</v>
      </c>
      <c r="I3" s="10">
        <v>51811.13</v>
      </c>
      <c r="J3" s="17">
        <v>48889.13</v>
      </c>
    </row>
    <row r="4" spans="1:10" ht="15.75" thickBot="1" x14ac:dyDescent="0.3">
      <c r="A4" s="22" t="s">
        <v>17</v>
      </c>
      <c r="B4" s="10">
        <v>123554</v>
      </c>
      <c r="C4" s="10">
        <v>0</v>
      </c>
      <c r="D4" s="10">
        <v>0</v>
      </c>
      <c r="E4" s="10">
        <v>0</v>
      </c>
      <c r="F4" s="10">
        <v>123554</v>
      </c>
      <c r="G4" s="10">
        <v>444.79</v>
      </c>
      <c r="H4" s="10">
        <v>131440.43</v>
      </c>
      <c r="I4" s="10">
        <v>45075.81</v>
      </c>
      <c r="J4" s="17">
        <v>42031.44</v>
      </c>
    </row>
    <row r="5" spans="1:10" ht="15.75" thickBot="1" x14ac:dyDescent="0.3">
      <c r="A5" s="22" t="s">
        <v>18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7">
        <v>0</v>
      </c>
    </row>
    <row r="6" spans="1:10" ht="15.75" thickBot="1" x14ac:dyDescent="0.3">
      <c r="A6" s="22" t="s">
        <v>19</v>
      </c>
      <c r="B6" s="10">
        <v>819027.9</v>
      </c>
      <c r="C6" s="10">
        <v>936411.77</v>
      </c>
      <c r="D6" s="10">
        <v>1076815.57</v>
      </c>
      <c r="E6" s="10">
        <v>1813.26</v>
      </c>
      <c r="F6" s="10">
        <v>680437.36</v>
      </c>
      <c r="G6" s="10">
        <v>2449.5700000000002</v>
      </c>
      <c r="H6" s="10">
        <v>59904.52</v>
      </c>
      <c r="I6" s="10">
        <v>264075.49</v>
      </c>
      <c r="J6" s="17">
        <v>245583.19</v>
      </c>
    </row>
    <row r="7" spans="1:10" ht="15.75" thickBot="1" x14ac:dyDescent="0.3">
      <c r="A7" s="22" t="s">
        <v>20</v>
      </c>
      <c r="B7" s="10">
        <v>1140902.83</v>
      </c>
      <c r="C7" s="10">
        <v>634104.11</v>
      </c>
      <c r="D7" s="10">
        <v>655048.69999999995</v>
      </c>
      <c r="E7" s="10">
        <v>1449.03</v>
      </c>
      <c r="F7" s="10">
        <v>1121407.27</v>
      </c>
      <c r="G7" s="10">
        <v>4037.07</v>
      </c>
      <c r="H7" s="10">
        <v>94497.48</v>
      </c>
      <c r="I7" s="10">
        <v>464112.45</v>
      </c>
      <c r="J7" s="17">
        <v>449522.27</v>
      </c>
    </row>
    <row r="8" spans="1:10" ht="15.75" thickBot="1" x14ac:dyDescent="0.3">
      <c r="A8" s="22" t="s">
        <v>21</v>
      </c>
      <c r="B8" s="10">
        <v>0</v>
      </c>
      <c r="C8" s="10">
        <v>154.34</v>
      </c>
      <c r="D8" s="10">
        <v>154.31</v>
      </c>
      <c r="E8" s="10">
        <v>-0.03</v>
      </c>
      <c r="F8" s="10">
        <v>0</v>
      </c>
      <c r="G8" s="10">
        <v>0</v>
      </c>
      <c r="H8" s="10">
        <v>0</v>
      </c>
      <c r="I8" s="10">
        <v>0</v>
      </c>
      <c r="J8" s="17">
        <v>0</v>
      </c>
    </row>
    <row r="9" spans="1:10" ht="15.75" thickBot="1" x14ac:dyDescent="0.3">
      <c r="A9" s="22" t="s">
        <v>22</v>
      </c>
      <c r="B9" s="10">
        <v>484795.22</v>
      </c>
      <c r="C9" s="10">
        <v>34561.99</v>
      </c>
      <c r="D9" s="10">
        <v>28829.4</v>
      </c>
      <c r="E9" s="10">
        <v>0</v>
      </c>
      <c r="F9" s="10">
        <v>490527.81</v>
      </c>
      <c r="G9" s="10">
        <v>1765.9</v>
      </c>
      <c r="H9" s="10">
        <v>187612.26</v>
      </c>
      <c r="I9" s="10">
        <v>136228.42000000001</v>
      </c>
      <c r="J9" s="17">
        <v>118432.86</v>
      </c>
    </row>
    <row r="10" spans="1:10" ht="15.75" thickBot="1" x14ac:dyDescent="0.3">
      <c r="A10" s="22" t="s">
        <v>23</v>
      </c>
      <c r="B10" s="10">
        <v>8970101.5700000003</v>
      </c>
      <c r="C10" s="10">
        <v>32554.73</v>
      </c>
      <c r="D10" s="10">
        <v>56022.06</v>
      </c>
      <c r="E10" s="10">
        <v>0</v>
      </c>
      <c r="F10" s="10">
        <v>8946634.2400000002</v>
      </c>
      <c r="G10" s="10">
        <v>32207.88</v>
      </c>
      <c r="H10" s="10">
        <v>846463.55</v>
      </c>
      <c r="I10" s="10">
        <v>4530723.1900000004</v>
      </c>
      <c r="J10" s="17">
        <v>4412231.1500000004</v>
      </c>
    </row>
    <row r="11" spans="1:10" ht="15.75" thickBot="1" x14ac:dyDescent="0.3">
      <c r="A11" s="22" t="s">
        <v>24</v>
      </c>
      <c r="B11" s="10">
        <v>607217</v>
      </c>
      <c r="C11" s="10">
        <v>5312553.79</v>
      </c>
      <c r="D11" s="10">
        <v>5100392.8899999997</v>
      </c>
      <c r="E11" s="10">
        <v>-8699.5300000000007</v>
      </c>
      <c r="F11" s="10">
        <v>810678.37</v>
      </c>
      <c r="G11" s="10">
        <v>2918.45</v>
      </c>
      <c r="H11" s="10">
        <v>121542.22</v>
      </c>
      <c r="I11" s="10">
        <v>284134.87</v>
      </c>
      <c r="J11" s="17">
        <v>261293.27</v>
      </c>
    </row>
    <row r="12" spans="1:10" ht="15.75" thickBot="1" x14ac:dyDescent="0.3">
      <c r="A12" s="22" t="s">
        <v>25</v>
      </c>
      <c r="B12" s="10">
        <v>41551.300000000003</v>
      </c>
      <c r="C12" s="10">
        <v>0</v>
      </c>
      <c r="D12" s="10">
        <v>0</v>
      </c>
      <c r="E12" s="10">
        <v>0</v>
      </c>
      <c r="F12" s="10">
        <v>41551.300000000003</v>
      </c>
      <c r="G12" s="10">
        <v>149.58000000000001</v>
      </c>
      <c r="H12" s="10">
        <v>41545.730000000003</v>
      </c>
      <c r="I12" s="10">
        <v>14235.98</v>
      </c>
      <c r="J12" s="17">
        <v>13943.02</v>
      </c>
    </row>
    <row r="13" spans="1:10" ht="15.75" thickBot="1" x14ac:dyDescent="0.3">
      <c r="A13" s="22" t="s">
        <v>26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27</v>
      </c>
      <c r="B14" s="10">
        <v>74295</v>
      </c>
      <c r="C14" s="10">
        <v>0</v>
      </c>
      <c r="D14" s="10">
        <v>0</v>
      </c>
      <c r="E14" s="10">
        <v>0</v>
      </c>
      <c r="F14" s="10">
        <v>74295</v>
      </c>
      <c r="G14" s="10">
        <v>267.45999999999998</v>
      </c>
      <c r="H14" s="10">
        <v>6586.44</v>
      </c>
      <c r="I14" s="10">
        <v>22104.82</v>
      </c>
      <c r="J14" s="17">
        <v>21662.13</v>
      </c>
    </row>
    <row r="15" spans="1:10" ht="15.75" thickBot="1" x14ac:dyDescent="0.3">
      <c r="A15" s="22" t="s">
        <v>28</v>
      </c>
      <c r="B15" s="10">
        <v>1140761.1399999999</v>
      </c>
      <c r="C15" s="10">
        <v>1904368.58</v>
      </c>
      <c r="D15" s="10">
        <v>1766005.08</v>
      </c>
      <c r="E15" s="10">
        <v>-156341.29999999999</v>
      </c>
      <c r="F15" s="10">
        <v>1122783.3400000001</v>
      </c>
      <c r="G15" s="10">
        <v>4042.02</v>
      </c>
      <c r="H15" s="10">
        <v>334497.07</v>
      </c>
      <c r="I15" s="10">
        <v>297500.78000000003</v>
      </c>
      <c r="J15" s="17">
        <v>265310.96999999997</v>
      </c>
    </row>
    <row r="16" spans="1:10" ht="15.75" thickBot="1" x14ac:dyDescent="0.3">
      <c r="A16" s="22" t="s">
        <v>29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30</v>
      </c>
      <c r="B17" s="10">
        <v>63343</v>
      </c>
      <c r="C17" s="10">
        <v>16860</v>
      </c>
      <c r="D17" s="10">
        <v>18378</v>
      </c>
      <c r="E17" s="10">
        <v>0</v>
      </c>
      <c r="F17" s="10">
        <v>61825</v>
      </c>
      <c r="G17" s="10">
        <v>222.57</v>
      </c>
      <c r="H17" s="10">
        <v>17057.330000000002</v>
      </c>
      <c r="I17" s="10">
        <v>13926.79</v>
      </c>
      <c r="J17" s="17">
        <v>12044.4</v>
      </c>
    </row>
    <row r="18" spans="1:10" x14ac:dyDescent="0.25">
      <c r="A18" s="23" t="s">
        <v>31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topLeftCell="A8" zoomScale="70" zoomScaleNormal="70" workbookViewId="0">
      <selection activeCell="P39" sqref="P39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5</v>
      </c>
      <c r="B1" s="24" t="s">
        <v>6</v>
      </c>
      <c r="C1" s="24" t="s">
        <v>7</v>
      </c>
      <c r="D1" s="24" t="s">
        <v>8</v>
      </c>
      <c r="E1" s="24" t="s">
        <v>9</v>
      </c>
      <c r="F1" s="24" t="s">
        <v>10</v>
      </c>
      <c r="G1" s="24" t="s">
        <v>11</v>
      </c>
      <c r="H1" s="24" t="s">
        <v>12</v>
      </c>
      <c r="I1" s="24" t="s">
        <v>13</v>
      </c>
      <c r="J1" s="25" t="s">
        <v>14</v>
      </c>
    </row>
    <row r="2" spans="1:10" ht="15.75" thickBot="1" x14ac:dyDescent="0.3">
      <c r="A2" s="22" t="s">
        <v>15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16</v>
      </c>
      <c r="B3" s="10">
        <v>142027.82999999999</v>
      </c>
      <c r="C3" s="10">
        <v>20.99</v>
      </c>
      <c r="D3" s="10">
        <v>20.98</v>
      </c>
      <c r="E3" s="10">
        <v>71.5</v>
      </c>
      <c r="F3" s="10">
        <v>142099.34</v>
      </c>
      <c r="G3" s="10">
        <v>511.55</v>
      </c>
      <c r="H3" s="10">
        <v>30279.43</v>
      </c>
      <c r="I3" s="10">
        <v>50963.58</v>
      </c>
      <c r="J3" s="17">
        <v>47869.8</v>
      </c>
    </row>
    <row r="4" spans="1:10" ht="15.75" thickBot="1" x14ac:dyDescent="0.3">
      <c r="A4" s="22" t="s">
        <v>17</v>
      </c>
      <c r="B4" s="10">
        <v>225565</v>
      </c>
      <c r="C4" s="10">
        <v>0</v>
      </c>
      <c r="D4" s="10">
        <v>0</v>
      </c>
      <c r="E4" s="10">
        <v>0</v>
      </c>
      <c r="F4" s="10">
        <v>225565</v>
      </c>
      <c r="G4" s="10">
        <v>812.03</v>
      </c>
      <c r="H4" s="10">
        <v>247873.63</v>
      </c>
      <c r="I4" s="10">
        <v>80827.41</v>
      </c>
      <c r="J4" s="17">
        <v>75290.490000000005</v>
      </c>
    </row>
    <row r="5" spans="1:10" ht="15.75" thickBot="1" x14ac:dyDescent="0.3">
      <c r="A5" s="22" t="s">
        <v>18</v>
      </c>
      <c r="B5" s="10">
        <v>1915.81</v>
      </c>
      <c r="C5" s="10">
        <v>0</v>
      </c>
      <c r="D5" s="10">
        <v>0</v>
      </c>
      <c r="E5" s="10">
        <v>0</v>
      </c>
      <c r="F5" s="10">
        <v>1915.81</v>
      </c>
      <c r="G5" s="10">
        <v>6.9</v>
      </c>
      <c r="H5" s="10">
        <v>434.42</v>
      </c>
      <c r="I5" s="10">
        <v>666.7</v>
      </c>
      <c r="J5" s="17">
        <v>603.29</v>
      </c>
    </row>
    <row r="6" spans="1:10" ht="15.75" thickBot="1" x14ac:dyDescent="0.3">
      <c r="A6" s="22" t="s">
        <v>19</v>
      </c>
      <c r="B6" s="10">
        <v>505117.97</v>
      </c>
      <c r="C6" s="10">
        <v>1076815.57</v>
      </c>
      <c r="D6" s="10">
        <v>849188.51</v>
      </c>
      <c r="E6" s="10">
        <v>-2420.66</v>
      </c>
      <c r="F6" s="10">
        <v>730324.37</v>
      </c>
      <c r="G6" s="10">
        <v>2629.17</v>
      </c>
      <c r="H6" s="10">
        <v>64432.15</v>
      </c>
      <c r="I6" s="10">
        <v>284926.81</v>
      </c>
      <c r="J6" s="17">
        <v>263650.73</v>
      </c>
    </row>
    <row r="7" spans="1:10" ht="15.75" thickBot="1" x14ac:dyDescent="0.3">
      <c r="A7" s="22" t="s">
        <v>20</v>
      </c>
      <c r="B7" s="10">
        <v>903891.4</v>
      </c>
      <c r="C7" s="10">
        <v>655048.69999999995</v>
      </c>
      <c r="D7" s="10">
        <v>645620.24</v>
      </c>
      <c r="E7" s="10">
        <v>-1336.37</v>
      </c>
      <c r="F7" s="10">
        <v>911983.49</v>
      </c>
      <c r="G7" s="10">
        <v>3283.14</v>
      </c>
      <c r="H7" s="10">
        <v>77156.45</v>
      </c>
      <c r="I7" s="10">
        <v>364643.06</v>
      </c>
      <c r="J7" s="17">
        <v>351395.74</v>
      </c>
    </row>
    <row r="8" spans="1:10" ht="15.75" thickBot="1" x14ac:dyDescent="0.3">
      <c r="A8" s="22" t="s">
        <v>21</v>
      </c>
      <c r="B8" s="10">
        <v>0</v>
      </c>
      <c r="C8" s="10">
        <v>154.31</v>
      </c>
      <c r="D8" s="10">
        <v>148.9</v>
      </c>
      <c r="E8" s="10">
        <v>0</v>
      </c>
      <c r="F8" s="10">
        <v>5.41</v>
      </c>
      <c r="G8" s="10">
        <v>0.02</v>
      </c>
      <c r="H8" s="10">
        <v>0.42</v>
      </c>
      <c r="I8" s="10">
        <v>2.2400000000000002</v>
      </c>
      <c r="J8" s="17">
        <v>0.83</v>
      </c>
    </row>
    <row r="9" spans="1:10" ht="15.75" thickBot="1" x14ac:dyDescent="0.3">
      <c r="A9" s="22" t="s">
        <v>22</v>
      </c>
      <c r="B9" s="10">
        <v>458977.74</v>
      </c>
      <c r="C9" s="10">
        <v>28829.4</v>
      </c>
      <c r="D9" s="10">
        <v>29132.080000000002</v>
      </c>
      <c r="E9" s="10">
        <v>0</v>
      </c>
      <c r="F9" s="10">
        <v>458675.06</v>
      </c>
      <c r="G9" s="10">
        <v>1651.23</v>
      </c>
      <c r="H9" s="10">
        <v>164553.13</v>
      </c>
      <c r="I9" s="10">
        <v>128671.85</v>
      </c>
      <c r="J9" s="17">
        <v>111920.01</v>
      </c>
    </row>
    <row r="10" spans="1:10" ht="15.75" thickBot="1" x14ac:dyDescent="0.3">
      <c r="A10" s="22" t="s">
        <v>23</v>
      </c>
      <c r="B10" s="10">
        <v>9729891.4000000004</v>
      </c>
      <c r="C10" s="10">
        <v>56022.06</v>
      </c>
      <c r="D10" s="10">
        <v>21994.79</v>
      </c>
      <c r="E10" s="10">
        <v>0</v>
      </c>
      <c r="F10" s="10">
        <v>9763918.6699999999</v>
      </c>
      <c r="G10" s="10">
        <v>35150.1</v>
      </c>
      <c r="H10" s="10">
        <v>928794.88</v>
      </c>
      <c r="I10" s="10">
        <v>4958832.2699999996</v>
      </c>
      <c r="J10" s="17">
        <v>4834005.43</v>
      </c>
    </row>
    <row r="11" spans="1:10" ht="15.75" thickBot="1" x14ac:dyDescent="0.3">
      <c r="A11" s="22" t="s">
        <v>24</v>
      </c>
      <c r="B11" s="10">
        <v>981708</v>
      </c>
      <c r="C11" s="10">
        <v>5100392.8899999997</v>
      </c>
      <c r="D11" s="10">
        <v>5273731.8099999996</v>
      </c>
      <c r="E11" s="10">
        <v>-3075.29</v>
      </c>
      <c r="F11" s="10">
        <v>805293.79</v>
      </c>
      <c r="G11" s="10">
        <v>2899.06</v>
      </c>
      <c r="H11" s="10">
        <v>126371.31</v>
      </c>
      <c r="I11" s="10">
        <v>283084.03000000003</v>
      </c>
      <c r="J11" s="17">
        <v>259724.42</v>
      </c>
    </row>
    <row r="12" spans="1:10" ht="15.75" thickBot="1" x14ac:dyDescent="0.3">
      <c r="A12" s="22" t="s">
        <v>25</v>
      </c>
      <c r="B12" s="10">
        <v>32819.1</v>
      </c>
      <c r="C12" s="10">
        <v>0</v>
      </c>
      <c r="D12" s="10">
        <v>0</v>
      </c>
      <c r="E12" s="10">
        <v>0</v>
      </c>
      <c r="F12" s="10">
        <v>32819.1</v>
      </c>
      <c r="G12" s="10">
        <v>118.14</v>
      </c>
      <c r="H12" s="10">
        <v>32807.19</v>
      </c>
      <c r="I12" s="10">
        <v>10693.51</v>
      </c>
      <c r="J12" s="17">
        <v>10424.540000000001</v>
      </c>
    </row>
    <row r="13" spans="1:10" ht="15.75" thickBot="1" x14ac:dyDescent="0.3">
      <c r="A13" s="22" t="s">
        <v>26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27</v>
      </c>
      <c r="B14" s="10">
        <v>97600</v>
      </c>
      <c r="C14" s="10">
        <v>0</v>
      </c>
      <c r="D14" s="10">
        <v>0</v>
      </c>
      <c r="E14" s="10">
        <v>0</v>
      </c>
      <c r="F14" s="10">
        <v>97600</v>
      </c>
      <c r="G14" s="10">
        <v>351.36</v>
      </c>
      <c r="H14" s="10">
        <v>8848.59</v>
      </c>
      <c r="I14" s="10">
        <v>29394</v>
      </c>
      <c r="J14" s="17">
        <v>28806.07</v>
      </c>
    </row>
    <row r="15" spans="1:10" ht="15.75" thickBot="1" x14ac:dyDescent="0.3">
      <c r="A15" s="22" t="s">
        <v>28</v>
      </c>
      <c r="B15" s="10">
        <v>1150867.3433333335</v>
      </c>
      <c r="C15" s="10">
        <v>1766005.08</v>
      </c>
      <c r="D15" s="10">
        <v>1743009.42</v>
      </c>
      <c r="E15" s="10">
        <v>-51110.77</v>
      </c>
      <c r="F15" s="10">
        <v>1122752.2333333334</v>
      </c>
      <c r="G15" s="10">
        <v>4041.9</v>
      </c>
      <c r="H15" s="10">
        <v>312046.68775279215</v>
      </c>
      <c r="I15" s="10">
        <v>298088.15333333326</v>
      </c>
      <c r="J15" s="17">
        <v>266120.02999999997</v>
      </c>
    </row>
    <row r="16" spans="1:10" ht="15.75" thickBot="1" x14ac:dyDescent="0.3">
      <c r="A16" s="22" t="s">
        <v>29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30</v>
      </c>
      <c r="B17" s="10">
        <v>43018</v>
      </c>
      <c r="C17" s="10">
        <v>18378</v>
      </c>
      <c r="D17" s="10">
        <v>16929</v>
      </c>
      <c r="E17" s="10">
        <v>0</v>
      </c>
      <c r="F17" s="10">
        <v>44467</v>
      </c>
      <c r="G17" s="10">
        <v>160.09</v>
      </c>
      <c r="H17" s="10">
        <v>15327.05</v>
      </c>
      <c r="I17" s="10">
        <v>10575.95</v>
      </c>
      <c r="J17" s="17">
        <v>8988.52</v>
      </c>
    </row>
    <row r="18" spans="1:10" x14ac:dyDescent="0.25">
      <c r="A18" s="23" t="s">
        <v>31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"/>
  <sheetViews>
    <sheetView topLeftCell="C18" zoomScale="85" zoomScaleNormal="85" workbookViewId="0">
      <selection activeCell="M38" sqref="M38"/>
    </sheetView>
  </sheetViews>
  <sheetFormatPr baseColWidth="10" defaultRowHeight="15" x14ac:dyDescent="0.25"/>
  <cols>
    <col min="1" max="1" width="33.42578125" bestFit="1" customWidth="1"/>
    <col min="2" max="2" width="26" bestFit="1" customWidth="1"/>
    <col min="3" max="3" width="25.5703125" bestFit="1" customWidth="1"/>
    <col min="4" max="4" width="24.28515625" bestFit="1" customWidth="1"/>
    <col min="5" max="5" width="35.140625" bestFit="1" customWidth="1"/>
    <col min="6" max="6" width="17.140625" customWidth="1"/>
    <col min="7" max="7" width="14.140625" customWidth="1"/>
    <col min="8" max="8" width="28.28515625" bestFit="1" customWidth="1"/>
    <col min="9" max="9" width="27.85546875" bestFit="1" customWidth="1"/>
    <col min="10" max="10" width="23.140625" customWidth="1"/>
    <col min="11" max="11" width="11.42578125" customWidth="1"/>
  </cols>
  <sheetData>
    <row r="1" spans="1:10" ht="15.75" thickBot="1" x14ac:dyDescent="0.3">
      <c r="A1" s="14" t="s">
        <v>5</v>
      </c>
      <c r="B1" s="24" t="s">
        <v>6</v>
      </c>
      <c r="C1" s="24" t="s">
        <v>7</v>
      </c>
      <c r="D1" s="24" t="s">
        <v>8</v>
      </c>
      <c r="E1" s="24" t="s">
        <v>9</v>
      </c>
      <c r="F1" s="24" t="s">
        <v>10</v>
      </c>
      <c r="G1" s="24" t="s">
        <v>11</v>
      </c>
      <c r="H1" s="24" t="s">
        <v>12</v>
      </c>
      <c r="I1" s="24" t="s">
        <v>13</v>
      </c>
      <c r="J1" s="25" t="s">
        <v>14</v>
      </c>
    </row>
    <row r="2" spans="1:10" ht="15.75" thickBot="1" x14ac:dyDescent="0.3">
      <c r="A2" s="22" t="s">
        <v>15</v>
      </c>
      <c r="B2" s="10">
        <v>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7">
        <v>0</v>
      </c>
    </row>
    <row r="3" spans="1:10" ht="15.75" thickBot="1" x14ac:dyDescent="0.3">
      <c r="A3" s="22" t="s">
        <v>16</v>
      </c>
      <c r="B3" s="10">
        <v>138462.91</v>
      </c>
      <c r="C3" s="10">
        <v>20.98</v>
      </c>
      <c r="D3" s="10">
        <v>21</v>
      </c>
      <c r="E3" s="10">
        <v>93.63</v>
      </c>
      <c r="F3" s="10">
        <v>138556.51999999999</v>
      </c>
      <c r="G3" s="10">
        <v>498.8</v>
      </c>
      <c r="H3" s="10">
        <v>29485.24</v>
      </c>
      <c r="I3" s="10">
        <v>49698.85</v>
      </c>
      <c r="J3" s="17">
        <v>46386.76</v>
      </c>
    </row>
    <row r="4" spans="1:10" ht="15.75" thickBot="1" x14ac:dyDescent="0.3">
      <c r="A4" s="22" t="s">
        <v>17</v>
      </c>
      <c r="B4" s="10">
        <v>238836</v>
      </c>
      <c r="C4" s="10">
        <v>0</v>
      </c>
      <c r="D4" s="10">
        <v>0</v>
      </c>
      <c r="E4" s="10">
        <v>0</v>
      </c>
      <c r="F4" s="10">
        <v>238836</v>
      </c>
      <c r="G4" s="10">
        <v>859.81</v>
      </c>
      <c r="H4" s="10">
        <v>262457.14</v>
      </c>
      <c r="I4" s="10">
        <v>87788.51</v>
      </c>
      <c r="J4" s="17">
        <v>81763.97</v>
      </c>
    </row>
    <row r="5" spans="1:10" ht="15.75" thickBot="1" x14ac:dyDescent="0.3">
      <c r="A5" s="22" t="s">
        <v>18</v>
      </c>
      <c r="B5" s="10">
        <v>2482.4699999999998</v>
      </c>
      <c r="C5" s="10">
        <v>0</v>
      </c>
      <c r="D5" s="10">
        <v>0</v>
      </c>
      <c r="E5" s="10">
        <v>0</v>
      </c>
      <c r="F5" s="10">
        <v>2482.4699999999998</v>
      </c>
      <c r="G5" s="10">
        <v>8.94</v>
      </c>
      <c r="H5" s="10">
        <v>562.91999999999996</v>
      </c>
      <c r="I5" s="10">
        <v>863.9</v>
      </c>
      <c r="J5" s="17">
        <v>782.32</v>
      </c>
    </row>
    <row r="6" spans="1:10" ht="15.75" thickBot="1" x14ac:dyDescent="0.3">
      <c r="A6" s="22" t="s">
        <v>19</v>
      </c>
      <c r="B6" s="10">
        <v>826365.59</v>
      </c>
      <c r="C6" s="10">
        <v>849188.51</v>
      </c>
      <c r="D6" s="10">
        <v>919111.05</v>
      </c>
      <c r="E6" s="10">
        <v>-708.93</v>
      </c>
      <c r="F6" s="10">
        <v>755734.12</v>
      </c>
      <c r="G6" s="10">
        <v>2720.65</v>
      </c>
      <c r="H6" s="10">
        <v>66746.91</v>
      </c>
      <c r="I6" s="10">
        <v>295956.87</v>
      </c>
      <c r="J6" s="17">
        <v>274553.83</v>
      </c>
    </row>
    <row r="7" spans="1:10" ht="15.75" thickBot="1" x14ac:dyDescent="0.3">
      <c r="A7" s="22" t="s">
        <v>20</v>
      </c>
      <c r="B7" s="10">
        <v>1034482.39</v>
      </c>
      <c r="C7" s="10">
        <v>645620.24</v>
      </c>
      <c r="D7" s="10">
        <v>633355.94999999995</v>
      </c>
      <c r="E7" s="10">
        <v>1845.73</v>
      </c>
      <c r="F7" s="10">
        <v>1048592.4099999999</v>
      </c>
      <c r="G7" s="10">
        <v>3774.93</v>
      </c>
      <c r="H7" s="10">
        <v>88183.56</v>
      </c>
      <c r="I7" s="10">
        <v>425308.53</v>
      </c>
      <c r="J7" s="17">
        <v>411273.77</v>
      </c>
    </row>
    <row r="8" spans="1:10" ht="15.75" thickBot="1" x14ac:dyDescent="0.3">
      <c r="A8" s="22" t="s">
        <v>21</v>
      </c>
      <c r="B8" s="10">
        <v>0</v>
      </c>
      <c r="C8" s="10">
        <v>148.9</v>
      </c>
      <c r="D8" s="10">
        <v>116.48</v>
      </c>
      <c r="E8" s="10">
        <v>0.04</v>
      </c>
      <c r="F8" s="10">
        <v>32.46</v>
      </c>
      <c r="G8" s="10">
        <v>0.12</v>
      </c>
      <c r="H8" s="10">
        <v>2.52</v>
      </c>
      <c r="I8" s="10">
        <v>13.1</v>
      </c>
      <c r="J8" s="17">
        <v>3.4</v>
      </c>
    </row>
    <row r="9" spans="1:10" ht="15.75" thickBot="1" x14ac:dyDescent="0.3">
      <c r="A9" s="22" t="s">
        <v>22</v>
      </c>
      <c r="B9" s="10">
        <v>426764.74</v>
      </c>
      <c r="C9" s="10">
        <v>29132.080000000002</v>
      </c>
      <c r="D9" s="10">
        <v>29129.13</v>
      </c>
      <c r="E9" s="10">
        <v>0</v>
      </c>
      <c r="F9" s="10">
        <v>426767.69</v>
      </c>
      <c r="G9" s="10">
        <v>1536.36</v>
      </c>
      <c r="H9" s="10">
        <v>158566.79999999999</v>
      </c>
      <c r="I9" s="10">
        <v>118273.3</v>
      </c>
      <c r="J9" s="17">
        <v>102760.14</v>
      </c>
    </row>
    <row r="10" spans="1:10" ht="15.75" thickBot="1" x14ac:dyDescent="0.3">
      <c r="A10" s="22" t="s">
        <v>23</v>
      </c>
      <c r="B10" s="10">
        <v>9840574.2599999998</v>
      </c>
      <c r="C10" s="10">
        <v>21994.79</v>
      </c>
      <c r="D10" s="10">
        <v>48049.77</v>
      </c>
      <c r="E10" s="10">
        <v>0</v>
      </c>
      <c r="F10" s="10">
        <v>9814519.2799999993</v>
      </c>
      <c r="G10" s="10">
        <v>35332.269999999997</v>
      </c>
      <c r="H10" s="10">
        <v>933786.47</v>
      </c>
      <c r="I10" s="10">
        <v>4950209</v>
      </c>
      <c r="J10" s="17">
        <v>4821263.93</v>
      </c>
    </row>
    <row r="11" spans="1:10" ht="15.75" thickBot="1" x14ac:dyDescent="0.3">
      <c r="A11" s="22" t="s">
        <v>24</v>
      </c>
      <c r="B11" s="10">
        <v>151639</v>
      </c>
      <c r="C11" s="10">
        <v>5273731.8099999996</v>
      </c>
      <c r="D11" s="10">
        <v>4398636.9800000004</v>
      </c>
      <c r="E11" s="10">
        <v>-14566.06</v>
      </c>
      <c r="F11" s="10">
        <v>1012167.77</v>
      </c>
      <c r="G11" s="10">
        <v>3643.81</v>
      </c>
      <c r="H11" s="10">
        <v>184706.54</v>
      </c>
      <c r="I11" s="10">
        <v>362872.19</v>
      </c>
      <c r="J11" s="17">
        <v>339328.8</v>
      </c>
    </row>
    <row r="12" spans="1:10" ht="15.75" thickBot="1" x14ac:dyDescent="0.3">
      <c r="A12" s="22" t="s">
        <v>25</v>
      </c>
      <c r="B12" s="10">
        <v>36572.35</v>
      </c>
      <c r="C12" s="10">
        <v>0</v>
      </c>
      <c r="D12" s="10">
        <v>0</v>
      </c>
      <c r="E12" s="10">
        <v>0</v>
      </c>
      <c r="F12" s="10">
        <v>36572.35</v>
      </c>
      <c r="G12" s="10">
        <v>131.66</v>
      </c>
      <c r="H12" s="10">
        <v>36572.35</v>
      </c>
      <c r="I12" s="10">
        <v>12324.6</v>
      </c>
      <c r="J12" s="17">
        <v>12051.64</v>
      </c>
    </row>
    <row r="13" spans="1:10" ht="15.75" thickBot="1" x14ac:dyDescent="0.3">
      <c r="A13" s="22" t="s">
        <v>26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7">
        <v>0</v>
      </c>
    </row>
    <row r="14" spans="1:10" ht="15.75" thickBot="1" x14ac:dyDescent="0.3">
      <c r="A14" s="22" t="s">
        <v>27</v>
      </c>
      <c r="B14" s="10">
        <v>109102</v>
      </c>
      <c r="C14" s="10">
        <v>0</v>
      </c>
      <c r="D14" s="10">
        <v>0</v>
      </c>
      <c r="E14" s="10">
        <v>0</v>
      </c>
      <c r="F14" s="10">
        <v>109102</v>
      </c>
      <c r="G14" s="10">
        <v>392.77</v>
      </c>
      <c r="H14" s="10">
        <v>9741.25</v>
      </c>
      <c r="I14" s="10">
        <v>33591.89</v>
      </c>
      <c r="J14" s="17">
        <v>32919.370000000003</v>
      </c>
    </row>
    <row r="15" spans="1:10" ht="15.75" thickBot="1" x14ac:dyDescent="0.3">
      <c r="A15" s="22" t="s">
        <v>28</v>
      </c>
      <c r="B15" s="10">
        <v>1210340.07</v>
      </c>
      <c r="C15" s="10">
        <v>1743009.42</v>
      </c>
      <c r="D15" s="10">
        <v>1538073.24</v>
      </c>
      <c r="E15" s="10">
        <v>-192332.57</v>
      </c>
      <c r="F15" s="10">
        <v>1222943.68</v>
      </c>
      <c r="G15" s="10">
        <v>4402.6000000000004</v>
      </c>
      <c r="H15" s="10">
        <v>344633.38</v>
      </c>
      <c r="I15" s="10">
        <v>326771.86</v>
      </c>
      <c r="J15" s="17">
        <v>291353.08</v>
      </c>
    </row>
    <row r="16" spans="1:10" ht="15.75" thickBot="1" x14ac:dyDescent="0.3">
      <c r="A16" s="22" t="s">
        <v>29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7">
        <v>0</v>
      </c>
    </row>
    <row r="17" spans="1:10" ht="15.75" thickBot="1" x14ac:dyDescent="0.3">
      <c r="A17" s="22" t="s">
        <v>30</v>
      </c>
      <c r="B17" s="10">
        <v>65749</v>
      </c>
      <c r="C17" s="10">
        <v>16929</v>
      </c>
      <c r="D17" s="10">
        <v>17176</v>
      </c>
      <c r="E17" s="10">
        <v>0</v>
      </c>
      <c r="F17" s="10">
        <v>65502</v>
      </c>
      <c r="G17" s="10">
        <v>235.81</v>
      </c>
      <c r="H17" s="10">
        <v>17173.05</v>
      </c>
      <c r="I17" s="10">
        <v>14162.2</v>
      </c>
      <c r="J17" s="17">
        <v>11748.27</v>
      </c>
    </row>
    <row r="18" spans="1:10" x14ac:dyDescent="0.25">
      <c r="A18" s="23" t="s">
        <v>31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1">
        <v>0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Caratula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TOTALES</vt:lpstr>
      <vt:lpstr>EvolMensual</vt:lpstr>
      <vt:lpstr>TablaDatosDesag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2024-03-07T13:35:32Z</dcterms:created>
  <dcterms:modified xsi:type="dcterms:W3CDTF">2024-03-07T13:36:33Z</dcterms:modified>
</cp:coreProperties>
</file>