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slicerCaches/slicerCache1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harts/chartEx2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charts/chartEx4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charts/chartEx5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charts/chartEx6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charts/chartEx7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8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slicers/slicer1.xml" ContentType="application/vnd.ms-excel.slicer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tables/table4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hidePivotFieldList="1"/>
  <xr:revisionPtr revIDLastSave="0" documentId="13_ncr:1_{3C91C129-0806-4EEE-9A16-CD96D4FFD8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tada" sheetId="58" r:id="rId1"/>
    <sheet name="Nacional" sheetId="2" r:id="rId2"/>
    <sheet name="Regiones" sheetId="62" r:id="rId3"/>
    <sheet name="Hoja1" sheetId="64" state="hidden" r:id="rId4"/>
    <sheet name="Datos" sheetId="66" r:id="rId5"/>
    <sheet name="Datos_o" sheetId="63" state="hidden" r:id="rId6"/>
  </sheets>
  <definedNames>
    <definedName name="_xlchart.v1.0" hidden="1">Nacional!$AA$21</definedName>
    <definedName name="_xlchart.v1.1" hidden="1">Nacional!$AA$22:$AA$33</definedName>
    <definedName name="_xlchart.v1.10" hidden="1">Hoja1!$K$9:$K$20</definedName>
    <definedName name="_xlchart.v1.11" hidden="1">Hoja1!$L$8</definedName>
    <definedName name="_xlchart.v1.12" hidden="1">Hoja1!$L$9:$L$20</definedName>
    <definedName name="_xlchart.v1.13" hidden="1">Hoja1!$K$9:$K$20</definedName>
    <definedName name="_xlchart.v1.14" hidden="1">Hoja1!$O$8</definedName>
    <definedName name="_xlchart.v1.15" hidden="1">Hoja1!$O$9:$O$20</definedName>
    <definedName name="_xlchart.v1.16" hidden="1">Hoja1!$K$9:$K$20</definedName>
    <definedName name="_xlchart.v1.17" hidden="1">Hoja1!$R$8</definedName>
    <definedName name="_xlchart.v1.18" hidden="1">Hoja1!$R$9:$R$20</definedName>
    <definedName name="_xlchart.v1.19" hidden="1">Hoja1!$K$9:$K$20</definedName>
    <definedName name="_xlchart.v1.2" hidden="1">Nacional!$AB$21</definedName>
    <definedName name="_xlchart.v1.20" hidden="1">Hoja1!$P$8</definedName>
    <definedName name="_xlchart.v1.21" hidden="1">Hoja1!$P$9:$P$20</definedName>
    <definedName name="_xlchart.v1.22" hidden="1">Hoja1!$K$9:$K$20</definedName>
    <definedName name="_xlchart.v1.23" hidden="1">Hoja1!$Q$8</definedName>
    <definedName name="_xlchart.v1.24" hidden="1">Hoja1!$Q$9:$Q$20</definedName>
    <definedName name="_xlchart.v1.25" hidden="1">Hoja1!$K$9:$K$20</definedName>
    <definedName name="_xlchart.v1.26" hidden="1">Hoja1!$M$8</definedName>
    <definedName name="_xlchart.v1.27" hidden="1">Hoja1!$M$9:$M$20</definedName>
    <definedName name="_xlchart.v1.3" hidden="1">Nacional!$AB$22:$AB$33</definedName>
    <definedName name="_xlchart.v1.4" hidden="1">Nacional!$AC$21</definedName>
    <definedName name="_xlchart.v1.5" hidden="1">Nacional!$AC$22:$AC$33</definedName>
    <definedName name="_xlchart.v1.6" hidden="1">Nacional!$Z$22:$Z$33</definedName>
    <definedName name="_xlchart.v1.7" hidden="1">Hoja1!$K$9:$K$20</definedName>
    <definedName name="_xlchart.v1.8" hidden="1">Hoja1!$N$8</definedName>
    <definedName name="_xlchart.v1.9" hidden="1">Hoja1!$N$9:$N$20</definedName>
    <definedName name="DatosExternos_1" localSheetId="5" hidden="1">Datos_o!$A$1:$H$1873</definedName>
    <definedName name="DatosExternos_2" localSheetId="4" hidden="1">Datos!$A$1:$E$1873</definedName>
    <definedName name="SegmentaciónDeDatos_Region">#N/A</definedName>
  </definedNames>
  <calcPr calcId="191029"/>
  <pivotCaches>
    <pivotCache cacheId="0" r:id="rId7"/>
    <pivotCache cacheId="1" r:id="rId8"/>
  </pivotCaches>
  <extLst>
    <ext xmlns:x14="http://schemas.microsoft.com/office/spreadsheetml/2009/9/main" uri="{876F7934-8845-4945-9796-88D515C7AA90}">
      <x14:pivotCaches>
        <pivotCache cacheId="2" r:id="rId9"/>
      </x14:pivotCaches>
    </ext>
    <ext xmlns:x14="http://schemas.microsoft.com/office/spreadsheetml/2009/9/main" uri="{BBE1A952-AA13-448e-AADC-164F8A28A991}">
      <x14:slicerCaches>
        <x14:slicerCache r:id="rId10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Datos_d4ecd9d5-4025-4ba9-9967-fef306300b73" name="Datos" connection="Consulta - Datos"/>
          <x15:modelTable id="Meses_8a8636b4-3ecd-4785-939f-dba16a1cc085" name="Meses" connection="Consulta - Meses"/>
        </x15:modelTables>
        <x15:modelRelationships>
          <x15:modelRelationship fromTable="Datos" fromColumn="Mes" toTable="Meses" toColumn="Mes_0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63" l="1"/>
  <c r="J3" i="63"/>
  <c r="J4" i="63"/>
  <c r="J5" i="63"/>
  <c r="J6" i="63"/>
  <c r="J7" i="63"/>
  <c r="J8" i="63"/>
  <c r="J9" i="63"/>
  <c r="J10" i="63"/>
  <c r="J11" i="63"/>
  <c r="J12" i="63"/>
  <c r="J13" i="63"/>
  <c r="J14" i="63"/>
  <c r="J15" i="63"/>
  <c r="J16" i="63"/>
  <c r="J17" i="63"/>
  <c r="J18" i="63"/>
  <c r="J19" i="63"/>
  <c r="J20" i="63"/>
  <c r="J21" i="63"/>
  <c r="J22" i="63"/>
  <c r="J23" i="63"/>
  <c r="J24" i="63"/>
  <c r="J25" i="63"/>
  <c r="J26" i="63"/>
  <c r="J27" i="63"/>
  <c r="J28" i="63"/>
  <c r="J29" i="63"/>
  <c r="J30" i="63"/>
  <c r="J31" i="63"/>
  <c r="J32" i="63"/>
  <c r="J33" i="63"/>
  <c r="J34" i="63"/>
  <c r="J35" i="63"/>
  <c r="J36" i="63"/>
  <c r="J37" i="63"/>
  <c r="J38" i="63"/>
  <c r="J39" i="63"/>
  <c r="J40" i="63"/>
  <c r="J41" i="63"/>
  <c r="J42" i="63"/>
  <c r="J43" i="63"/>
  <c r="J44" i="63"/>
  <c r="J45" i="63"/>
  <c r="J46" i="63"/>
  <c r="J47" i="63"/>
  <c r="J48" i="63"/>
  <c r="J49" i="63"/>
  <c r="J50" i="63"/>
  <c r="J51" i="63"/>
  <c r="J52" i="63"/>
  <c r="J53" i="63"/>
  <c r="J54" i="63"/>
  <c r="J55" i="63"/>
  <c r="J56" i="63"/>
  <c r="J57" i="63"/>
  <c r="J58" i="63"/>
  <c r="J59" i="63"/>
  <c r="J60" i="63"/>
  <c r="J61" i="63"/>
  <c r="J62" i="63"/>
  <c r="J63" i="63"/>
  <c r="J64" i="63"/>
  <c r="J65" i="63"/>
  <c r="J66" i="63"/>
  <c r="J67" i="63"/>
  <c r="J68" i="63"/>
  <c r="J69" i="63"/>
  <c r="J70" i="63"/>
  <c r="J71" i="63"/>
  <c r="J72" i="63"/>
  <c r="J73" i="63"/>
  <c r="J74" i="63"/>
  <c r="J75" i="63"/>
  <c r="J76" i="63"/>
  <c r="J77" i="63"/>
  <c r="J78" i="63"/>
  <c r="J79" i="63"/>
  <c r="J80" i="63"/>
  <c r="J81" i="63"/>
  <c r="J82" i="63"/>
  <c r="J83" i="63"/>
  <c r="J84" i="63"/>
  <c r="J85" i="63"/>
  <c r="J86" i="63"/>
  <c r="J87" i="63"/>
  <c r="J88" i="63"/>
  <c r="J89" i="63"/>
  <c r="J90" i="63"/>
  <c r="J91" i="63"/>
  <c r="J92" i="63"/>
  <c r="J93" i="63"/>
  <c r="J94" i="63"/>
  <c r="J95" i="63"/>
  <c r="J96" i="63"/>
  <c r="J97" i="63"/>
  <c r="J98" i="63"/>
  <c r="J99" i="63"/>
  <c r="J100" i="63"/>
  <c r="J101" i="63"/>
  <c r="J102" i="63"/>
  <c r="J103" i="63"/>
  <c r="J104" i="63"/>
  <c r="J105" i="63"/>
  <c r="J106" i="63"/>
  <c r="J107" i="63"/>
  <c r="J108" i="63"/>
  <c r="J109" i="63"/>
  <c r="J110" i="63"/>
  <c r="J111" i="63"/>
  <c r="J112" i="63"/>
  <c r="J113" i="63"/>
  <c r="J114" i="63"/>
  <c r="J115" i="63"/>
  <c r="J116" i="63"/>
  <c r="J117" i="63"/>
  <c r="J118" i="63"/>
  <c r="J119" i="63"/>
  <c r="J120" i="63"/>
  <c r="J121" i="63"/>
  <c r="J122" i="63"/>
  <c r="J123" i="63"/>
  <c r="J124" i="63"/>
  <c r="J125" i="63"/>
  <c r="J126" i="63"/>
  <c r="J127" i="63"/>
  <c r="J128" i="63"/>
  <c r="J129" i="63"/>
  <c r="J130" i="63"/>
  <c r="J131" i="63"/>
  <c r="J132" i="63"/>
  <c r="J133" i="63"/>
  <c r="J134" i="63"/>
  <c r="J135" i="63"/>
  <c r="J136" i="63"/>
  <c r="J137" i="63"/>
  <c r="J138" i="63"/>
  <c r="J139" i="63"/>
  <c r="J140" i="63"/>
  <c r="J141" i="63"/>
  <c r="J142" i="63"/>
  <c r="J143" i="63"/>
  <c r="J144" i="63"/>
  <c r="J145" i="63"/>
  <c r="J146" i="63"/>
  <c r="J147" i="63"/>
  <c r="J148" i="63"/>
  <c r="J149" i="63"/>
  <c r="J150" i="63"/>
  <c r="J151" i="63"/>
  <c r="J152" i="63"/>
  <c r="J153" i="63"/>
  <c r="J154" i="63"/>
  <c r="J155" i="63"/>
  <c r="J156" i="63"/>
  <c r="J157" i="63"/>
  <c r="J158" i="63"/>
  <c r="J159" i="63"/>
  <c r="J160" i="63"/>
  <c r="J161" i="63"/>
  <c r="J162" i="63"/>
  <c r="J163" i="63"/>
  <c r="J164" i="63"/>
  <c r="J165" i="63"/>
  <c r="J166" i="63"/>
  <c r="J167" i="63"/>
  <c r="J168" i="63"/>
  <c r="J169" i="63"/>
  <c r="J170" i="63"/>
  <c r="J171" i="63"/>
  <c r="J172" i="63"/>
  <c r="J173" i="63"/>
  <c r="J174" i="63"/>
  <c r="J175" i="63"/>
  <c r="J176" i="63"/>
  <c r="J177" i="63"/>
  <c r="J178" i="63"/>
  <c r="J179" i="63"/>
  <c r="J180" i="63"/>
  <c r="J181" i="63"/>
  <c r="J182" i="63"/>
  <c r="J183" i="63"/>
  <c r="J184" i="63"/>
  <c r="J185" i="63"/>
  <c r="J186" i="63"/>
  <c r="J187" i="63"/>
  <c r="J188" i="63"/>
  <c r="J189" i="63"/>
  <c r="J190" i="63"/>
  <c r="J191" i="63"/>
  <c r="J192" i="63"/>
  <c r="J193" i="63"/>
  <c r="J194" i="63"/>
  <c r="J195" i="63"/>
  <c r="J196" i="63"/>
  <c r="J197" i="63"/>
  <c r="J198" i="63"/>
  <c r="J199" i="63"/>
  <c r="J200" i="63"/>
  <c r="J201" i="63"/>
  <c r="J202" i="63"/>
  <c r="J203" i="63"/>
  <c r="J204" i="63"/>
  <c r="J205" i="63"/>
  <c r="J206" i="63"/>
  <c r="J207" i="63"/>
  <c r="J208" i="63"/>
  <c r="J209" i="63"/>
  <c r="J210" i="63"/>
  <c r="J211" i="63"/>
  <c r="J212" i="63"/>
  <c r="J213" i="63"/>
  <c r="J214" i="63"/>
  <c r="J215" i="63"/>
  <c r="J216" i="63"/>
  <c r="J217" i="63"/>
  <c r="J218" i="63"/>
  <c r="J219" i="63"/>
  <c r="J220" i="63"/>
  <c r="J221" i="63"/>
  <c r="J222" i="63"/>
  <c r="J223" i="63"/>
  <c r="J224" i="63"/>
  <c r="J225" i="63"/>
  <c r="J226" i="63"/>
  <c r="J227" i="63"/>
  <c r="J228" i="63"/>
  <c r="J229" i="63"/>
  <c r="J230" i="63"/>
  <c r="J231" i="63"/>
  <c r="J232" i="63"/>
  <c r="J233" i="63"/>
  <c r="J234" i="63"/>
  <c r="J235" i="63"/>
  <c r="J236" i="63"/>
  <c r="J237" i="63"/>
  <c r="J238" i="63"/>
  <c r="J239" i="63"/>
  <c r="J240" i="63"/>
  <c r="J241" i="63"/>
  <c r="J242" i="63"/>
  <c r="J243" i="63"/>
  <c r="J244" i="63"/>
  <c r="J245" i="63"/>
  <c r="J246" i="63"/>
  <c r="J247" i="63"/>
  <c r="J248" i="63"/>
  <c r="J249" i="63"/>
  <c r="J250" i="63"/>
  <c r="J251" i="63"/>
  <c r="J252" i="63"/>
  <c r="J253" i="63"/>
  <c r="J254" i="63"/>
  <c r="J255" i="63"/>
  <c r="J256" i="63"/>
  <c r="J257" i="63"/>
  <c r="J258" i="63"/>
  <c r="J259" i="63"/>
  <c r="J260" i="63"/>
  <c r="J261" i="63"/>
  <c r="J262" i="63"/>
  <c r="J263" i="63"/>
  <c r="J264" i="63"/>
  <c r="J265" i="63"/>
  <c r="J266" i="63"/>
  <c r="J267" i="63"/>
  <c r="J268" i="63"/>
  <c r="J269" i="63"/>
  <c r="J270" i="63"/>
  <c r="J271" i="63"/>
  <c r="J272" i="63"/>
  <c r="J273" i="63"/>
  <c r="J274" i="63"/>
  <c r="J275" i="63"/>
  <c r="J276" i="63"/>
  <c r="J277" i="63"/>
  <c r="J278" i="63"/>
  <c r="J279" i="63"/>
  <c r="J280" i="63"/>
  <c r="J281" i="63"/>
  <c r="J282" i="63"/>
  <c r="J283" i="63"/>
  <c r="J284" i="63"/>
  <c r="J285" i="63"/>
  <c r="J286" i="63"/>
  <c r="J287" i="63"/>
  <c r="J288" i="63"/>
  <c r="J289" i="63"/>
  <c r="J290" i="63"/>
  <c r="J291" i="63"/>
  <c r="J292" i="63"/>
  <c r="J293" i="63"/>
  <c r="J294" i="63"/>
  <c r="J295" i="63"/>
  <c r="J296" i="63"/>
  <c r="J297" i="63"/>
  <c r="J298" i="63"/>
  <c r="J299" i="63"/>
  <c r="J300" i="63"/>
  <c r="J301" i="63"/>
  <c r="J302" i="63"/>
  <c r="J303" i="63"/>
  <c r="J304" i="63"/>
  <c r="J305" i="63"/>
  <c r="J306" i="63"/>
  <c r="J307" i="63"/>
  <c r="J308" i="63"/>
  <c r="J309" i="63"/>
  <c r="J310" i="63"/>
  <c r="J311" i="63"/>
  <c r="J312" i="63"/>
  <c r="J313" i="63"/>
  <c r="J314" i="63"/>
  <c r="J315" i="63"/>
  <c r="J316" i="63"/>
  <c r="J317" i="63"/>
  <c r="J318" i="63"/>
  <c r="J319" i="63"/>
  <c r="J320" i="63"/>
  <c r="J321" i="63"/>
  <c r="J322" i="63"/>
  <c r="J323" i="63"/>
  <c r="J324" i="63"/>
  <c r="J325" i="63"/>
  <c r="J326" i="63"/>
  <c r="J327" i="63"/>
  <c r="J328" i="63"/>
  <c r="J329" i="63"/>
  <c r="J330" i="63"/>
  <c r="J331" i="63"/>
  <c r="J332" i="63"/>
  <c r="J333" i="63"/>
  <c r="J334" i="63"/>
  <c r="J335" i="63"/>
  <c r="J336" i="63"/>
  <c r="J337" i="63"/>
  <c r="J338" i="63"/>
  <c r="J339" i="63"/>
  <c r="J340" i="63"/>
  <c r="J341" i="63"/>
  <c r="J342" i="63"/>
  <c r="J343" i="63"/>
  <c r="J344" i="63"/>
  <c r="J345" i="63"/>
  <c r="J346" i="63"/>
  <c r="J347" i="63"/>
  <c r="J348" i="63"/>
  <c r="J349" i="63"/>
  <c r="J350" i="63"/>
  <c r="J351" i="63"/>
  <c r="J352" i="63"/>
  <c r="J353" i="63"/>
  <c r="J354" i="63"/>
  <c r="J355" i="63"/>
  <c r="J356" i="63"/>
  <c r="J357" i="63"/>
  <c r="J358" i="63"/>
  <c r="J359" i="63"/>
  <c r="J360" i="63"/>
  <c r="J361" i="63"/>
  <c r="J362" i="63"/>
  <c r="J363" i="63"/>
  <c r="J364" i="63"/>
  <c r="J365" i="63"/>
  <c r="J366" i="63"/>
  <c r="J367" i="63"/>
  <c r="J368" i="63"/>
  <c r="J369" i="63"/>
  <c r="J370" i="63"/>
  <c r="J371" i="63"/>
  <c r="J372" i="63"/>
  <c r="J373" i="63"/>
  <c r="J374" i="63"/>
  <c r="J375" i="63"/>
  <c r="J376" i="63"/>
  <c r="J377" i="63"/>
  <c r="J378" i="63"/>
  <c r="J379" i="63"/>
  <c r="J380" i="63"/>
  <c r="J381" i="63"/>
  <c r="J382" i="63"/>
  <c r="J383" i="63"/>
  <c r="J384" i="63"/>
  <c r="J385" i="63"/>
  <c r="J386" i="63"/>
  <c r="J387" i="63"/>
  <c r="J388" i="63"/>
  <c r="J389" i="63"/>
  <c r="J390" i="63"/>
  <c r="J391" i="63"/>
  <c r="J392" i="63"/>
  <c r="J393" i="63"/>
  <c r="J394" i="63"/>
  <c r="J395" i="63"/>
  <c r="J396" i="63"/>
  <c r="J397" i="63"/>
  <c r="J398" i="63"/>
  <c r="J399" i="63"/>
  <c r="J400" i="63"/>
  <c r="J401" i="63"/>
  <c r="J402" i="63"/>
  <c r="J403" i="63"/>
  <c r="J404" i="63"/>
  <c r="J405" i="63"/>
  <c r="J406" i="63"/>
  <c r="J407" i="63"/>
  <c r="J408" i="63"/>
  <c r="J409" i="63"/>
  <c r="J410" i="63"/>
  <c r="J411" i="63"/>
  <c r="J412" i="63"/>
  <c r="J413" i="63"/>
  <c r="J414" i="63"/>
  <c r="J415" i="63"/>
  <c r="J416" i="63"/>
  <c r="J417" i="63"/>
  <c r="J418" i="63"/>
  <c r="J419" i="63"/>
  <c r="J420" i="63"/>
  <c r="J421" i="63"/>
  <c r="J422" i="63"/>
  <c r="J423" i="63"/>
  <c r="J424" i="63"/>
  <c r="J425" i="63"/>
  <c r="J426" i="63"/>
  <c r="J427" i="63"/>
  <c r="J428" i="63"/>
  <c r="J429" i="63"/>
  <c r="J430" i="63"/>
  <c r="J431" i="63"/>
  <c r="J432" i="63"/>
  <c r="J433" i="63"/>
  <c r="J434" i="63"/>
  <c r="J435" i="63"/>
  <c r="J436" i="63"/>
  <c r="J437" i="63"/>
  <c r="J438" i="63"/>
  <c r="J439" i="63"/>
  <c r="J440" i="63"/>
  <c r="J441" i="63"/>
  <c r="J442" i="63"/>
  <c r="J443" i="63"/>
  <c r="J444" i="63"/>
  <c r="J445" i="63"/>
  <c r="J446" i="63"/>
  <c r="J447" i="63"/>
  <c r="J448" i="63"/>
  <c r="J449" i="63"/>
  <c r="J450" i="63"/>
  <c r="J451" i="63"/>
  <c r="J452" i="63"/>
  <c r="J453" i="63"/>
  <c r="J454" i="63"/>
  <c r="J455" i="63"/>
  <c r="J456" i="63"/>
  <c r="J457" i="63"/>
  <c r="J458" i="63"/>
  <c r="J459" i="63"/>
  <c r="J460" i="63"/>
  <c r="J461" i="63"/>
  <c r="J462" i="63"/>
  <c r="J463" i="63"/>
  <c r="J464" i="63"/>
  <c r="J465" i="63"/>
  <c r="J466" i="63"/>
  <c r="J467" i="63"/>
  <c r="J468" i="63"/>
  <c r="J469" i="63"/>
  <c r="J470" i="63"/>
  <c r="J471" i="63"/>
  <c r="J472" i="63"/>
  <c r="J473" i="63"/>
  <c r="J474" i="63"/>
  <c r="J475" i="63"/>
  <c r="J476" i="63"/>
  <c r="J477" i="63"/>
  <c r="J478" i="63"/>
  <c r="J479" i="63"/>
  <c r="J480" i="63"/>
  <c r="J481" i="63"/>
  <c r="J482" i="63"/>
  <c r="J483" i="63"/>
  <c r="J484" i="63"/>
  <c r="J485" i="63"/>
  <c r="J486" i="63"/>
  <c r="J487" i="63"/>
  <c r="J488" i="63"/>
  <c r="J489" i="63"/>
  <c r="J490" i="63"/>
  <c r="J491" i="63"/>
  <c r="J492" i="63"/>
  <c r="J493" i="63"/>
  <c r="J494" i="63"/>
  <c r="J495" i="63"/>
  <c r="J496" i="63"/>
  <c r="J497" i="63"/>
  <c r="J498" i="63"/>
  <c r="J499" i="63"/>
  <c r="J500" i="63"/>
  <c r="J501" i="63"/>
  <c r="J502" i="63"/>
  <c r="J503" i="63"/>
  <c r="J504" i="63"/>
  <c r="J505" i="63"/>
  <c r="J506" i="63"/>
  <c r="J507" i="63"/>
  <c r="J508" i="63"/>
  <c r="J509" i="63"/>
  <c r="J510" i="63"/>
  <c r="J511" i="63"/>
  <c r="J512" i="63"/>
  <c r="J513" i="63"/>
  <c r="J514" i="63"/>
  <c r="J515" i="63"/>
  <c r="J516" i="63"/>
  <c r="J517" i="63"/>
  <c r="J518" i="63"/>
  <c r="J519" i="63"/>
  <c r="J520" i="63"/>
  <c r="J521" i="63"/>
  <c r="J522" i="63"/>
  <c r="J523" i="63"/>
  <c r="J524" i="63"/>
  <c r="J525" i="63"/>
  <c r="J526" i="63"/>
  <c r="J527" i="63"/>
  <c r="J528" i="63"/>
  <c r="J529" i="63"/>
  <c r="J530" i="63"/>
  <c r="J531" i="63"/>
  <c r="J532" i="63"/>
  <c r="J533" i="63"/>
  <c r="J534" i="63"/>
  <c r="J535" i="63"/>
  <c r="J536" i="63"/>
  <c r="J537" i="63"/>
  <c r="J538" i="63"/>
  <c r="J539" i="63"/>
  <c r="J540" i="63"/>
  <c r="J541" i="63"/>
  <c r="J542" i="63"/>
  <c r="J543" i="63"/>
  <c r="J544" i="63"/>
  <c r="J545" i="63"/>
  <c r="J546" i="63"/>
  <c r="J547" i="63"/>
  <c r="J548" i="63"/>
  <c r="J549" i="63"/>
  <c r="J550" i="63"/>
  <c r="J551" i="63"/>
  <c r="J552" i="63"/>
  <c r="J553" i="63"/>
  <c r="J554" i="63"/>
  <c r="J555" i="63"/>
  <c r="J556" i="63"/>
  <c r="J557" i="63"/>
  <c r="J558" i="63"/>
  <c r="J559" i="63"/>
  <c r="J560" i="63"/>
  <c r="J561" i="63"/>
  <c r="J562" i="63"/>
  <c r="J563" i="63"/>
  <c r="J564" i="63"/>
  <c r="J565" i="63"/>
  <c r="J566" i="63"/>
  <c r="J567" i="63"/>
  <c r="J568" i="63"/>
  <c r="J569" i="63"/>
  <c r="J570" i="63"/>
  <c r="J571" i="63"/>
  <c r="J572" i="63"/>
  <c r="J573" i="63"/>
  <c r="J574" i="63"/>
  <c r="J575" i="63"/>
  <c r="J576" i="63"/>
  <c r="J577" i="63"/>
  <c r="J578" i="63"/>
  <c r="J579" i="63"/>
  <c r="J580" i="63"/>
  <c r="J581" i="63"/>
  <c r="J582" i="63"/>
  <c r="J583" i="63"/>
  <c r="J584" i="63"/>
  <c r="J585" i="63"/>
  <c r="J586" i="63"/>
  <c r="J587" i="63"/>
  <c r="J588" i="63"/>
  <c r="J589" i="63"/>
  <c r="J590" i="63"/>
  <c r="J591" i="63"/>
  <c r="J592" i="63"/>
  <c r="J593" i="63"/>
  <c r="J594" i="63"/>
  <c r="J595" i="63"/>
  <c r="J596" i="63"/>
  <c r="J597" i="63"/>
  <c r="J598" i="63"/>
  <c r="J599" i="63"/>
  <c r="J600" i="63"/>
  <c r="J601" i="63"/>
  <c r="J602" i="63"/>
  <c r="J603" i="63"/>
  <c r="J604" i="63"/>
  <c r="J605" i="63"/>
  <c r="J606" i="63"/>
  <c r="J607" i="63"/>
  <c r="J608" i="63"/>
  <c r="J609" i="63"/>
  <c r="J610" i="63"/>
  <c r="J611" i="63"/>
  <c r="J612" i="63"/>
  <c r="J613" i="63"/>
  <c r="J614" i="63"/>
  <c r="J615" i="63"/>
  <c r="J616" i="63"/>
  <c r="J617" i="63"/>
  <c r="J618" i="63"/>
  <c r="J619" i="63"/>
  <c r="J620" i="63"/>
  <c r="J621" i="63"/>
  <c r="J622" i="63"/>
  <c r="J623" i="63"/>
  <c r="J624" i="63"/>
  <c r="J625" i="63"/>
  <c r="J626" i="63"/>
  <c r="J627" i="63"/>
  <c r="J628" i="63"/>
  <c r="J629" i="63"/>
  <c r="J630" i="63"/>
  <c r="J631" i="63"/>
  <c r="J632" i="63"/>
  <c r="J633" i="63"/>
  <c r="J634" i="63"/>
  <c r="J635" i="63"/>
  <c r="J636" i="63"/>
  <c r="J637" i="63"/>
  <c r="J638" i="63"/>
  <c r="J639" i="63"/>
  <c r="J640" i="63"/>
  <c r="J641" i="63"/>
  <c r="J642" i="63"/>
  <c r="J643" i="63"/>
  <c r="J644" i="63"/>
  <c r="J645" i="63"/>
  <c r="J646" i="63"/>
  <c r="J647" i="63"/>
  <c r="J648" i="63"/>
  <c r="J649" i="63"/>
  <c r="J650" i="63"/>
  <c r="J651" i="63"/>
  <c r="J652" i="63"/>
  <c r="J653" i="63"/>
  <c r="J654" i="63"/>
  <c r="J655" i="63"/>
  <c r="J656" i="63"/>
  <c r="J657" i="63"/>
  <c r="J658" i="63"/>
  <c r="J659" i="63"/>
  <c r="J660" i="63"/>
  <c r="J661" i="63"/>
  <c r="J662" i="63"/>
  <c r="J663" i="63"/>
  <c r="J664" i="63"/>
  <c r="J665" i="63"/>
  <c r="J666" i="63"/>
  <c r="J667" i="63"/>
  <c r="J668" i="63"/>
  <c r="J669" i="63"/>
  <c r="J670" i="63"/>
  <c r="J671" i="63"/>
  <c r="J672" i="63"/>
  <c r="J673" i="63"/>
  <c r="J674" i="63"/>
  <c r="J675" i="63"/>
  <c r="J676" i="63"/>
  <c r="J677" i="63"/>
  <c r="J678" i="63"/>
  <c r="J679" i="63"/>
  <c r="J680" i="63"/>
  <c r="J681" i="63"/>
  <c r="J682" i="63"/>
  <c r="J683" i="63"/>
  <c r="J684" i="63"/>
  <c r="J685" i="63"/>
  <c r="J686" i="63"/>
  <c r="J687" i="63"/>
  <c r="J688" i="63"/>
  <c r="J689" i="63"/>
  <c r="J690" i="63"/>
  <c r="J691" i="63"/>
  <c r="J692" i="63"/>
  <c r="J693" i="63"/>
  <c r="J694" i="63"/>
  <c r="J695" i="63"/>
  <c r="J696" i="63"/>
  <c r="J697" i="63"/>
  <c r="J698" i="63"/>
  <c r="J699" i="63"/>
  <c r="J700" i="63"/>
  <c r="J701" i="63"/>
  <c r="J702" i="63"/>
  <c r="J703" i="63"/>
  <c r="J704" i="63"/>
  <c r="J705" i="63"/>
  <c r="J706" i="63"/>
  <c r="J707" i="63"/>
  <c r="J708" i="63"/>
  <c r="J709" i="63"/>
  <c r="J710" i="63"/>
  <c r="J711" i="63"/>
  <c r="J712" i="63"/>
  <c r="J713" i="63"/>
  <c r="J714" i="63"/>
  <c r="J715" i="63"/>
  <c r="J716" i="63"/>
  <c r="J717" i="63"/>
  <c r="J718" i="63"/>
  <c r="J719" i="63"/>
  <c r="J720" i="63"/>
  <c r="J721" i="63"/>
  <c r="J722" i="63"/>
  <c r="J723" i="63"/>
  <c r="J724" i="63"/>
  <c r="J725" i="63"/>
  <c r="J726" i="63"/>
  <c r="J727" i="63"/>
  <c r="J728" i="63"/>
  <c r="J729" i="63"/>
  <c r="J730" i="63"/>
  <c r="J731" i="63"/>
  <c r="J732" i="63"/>
  <c r="J733" i="63"/>
  <c r="J734" i="63"/>
  <c r="J735" i="63"/>
  <c r="J736" i="63"/>
  <c r="J737" i="63"/>
  <c r="J738" i="63"/>
  <c r="J739" i="63"/>
  <c r="J740" i="63"/>
  <c r="J741" i="63"/>
  <c r="J742" i="63"/>
  <c r="J743" i="63"/>
  <c r="J744" i="63"/>
  <c r="J745" i="63"/>
  <c r="J746" i="63"/>
  <c r="J747" i="63"/>
  <c r="J748" i="63"/>
  <c r="J749" i="63"/>
  <c r="J750" i="63"/>
  <c r="J751" i="63"/>
  <c r="J752" i="63"/>
  <c r="J753" i="63"/>
  <c r="J754" i="63"/>
  <c r="J755" i="63"/>
  <c r="J756" i="63"/>
  <c r="J757" i="63"/>
  <c r="J758" i="63"/>
  <c r="J759" i="63"/>
  <c r="J760" i="63"/>
  <c r="J761" i="63"/>
  <c r="J762" i="63"/>
  <c r="J763" i="63"/>
  <c r="J764" i="63"/>
  <c r="J765" i="63"/>
  <c r="J766" i="63"/>
  <c r="J767" i="63"/>
  <c r="J768" i="63"/>
  <c r="J769" i="63"/>
  <c r="J770" i="63"/>
  <c r="J771" i="63"/>
  <c r="J772" i="63"/>
  <c r="J773" i="63"/>
  <c r="J774" i="63"/>
  <c r="J775" i="63"/>
  <c r="J776" i="63"/>
  <c r="J777" i="63"/>
  <c r="J778" i="63"/>
  <c r="J779" i="63"/>
  <c r="J780" i="63"/>
  <c r="J781" i="63"/>
  <c r="J782" i="63"/>
  <c r="J783" i="63"/>
  <c r="J784" i="63"/>
  <c r="J785" i="63"/>
  <c r="J786" i="63"/>
  <c r="J787" i="63"/>
  <c r="J788" i="63"/>
  <c r="J789" i="63"/>
  <c r="J790" i="63"/>
  <c r="J791" i="63"/>
  <c r="J792" i="63"/>
  <c r="J793" i="63"/>
  <c r="J794" i="63"/>
  <c r="J795" i="63"/>
  <c r="J796" i="63"/>
  <c r="J797" i="63"/>
  <c r="J798" i="63"/>
  <c r="J799" i="63"/>
  <c r="J800" i="63"/>
  <c r="J801" i="63"/>
  <c r="J802" i="63"/>
  <c r="J803" i="63"/>
  <c r="J804" i="63"/>
  <c r="J805" i="63"/>
  <c r="J806" i="63"/>
  <c r="J807" i="63"/>
  <c r="J808" i="63"/>
  <c r="J809" i="63"/>
  <c r="J810" i="63"/>
  <c r="J811" i="63"/>
  <c r="J812" i="63"/>
  <c r="J813" i="63"/>
  <c r="J814" i="63"/>
  <c r="J815" i="63"/>
  <c r="J816" i="63"/>
  <c r="J817" i="63"/>
  <c r="J818" i="63"/>
  <c r="J819" i="63"/>
  <c r="J820" i="63"/>
  <c r="J821" i="63"/>
  <c r="J822" i="63"/>
  <c r="J823" i="63"/>
  <c r="J824" i="63"/>
  <c r="J825" i="63"/>
  <c r="J826" i="63"/>
  <c r="J827" i="63"/>
  <c r="J828" i="63"/>
  <c r="J829" i="63"/>
  <c r="J830" i="63"/>
  <c r="J831" i="63"/>
  <c r="J832" i="63"/>
  <c r="J833" i="63"/>
  <c r="J834" i="63"/>
  <c r="J835" i="63"/>
  <c r="J836" i="63"/>
  <c r="J837" i="63"/>
  <c r="J838" i="63"/>
  <c r="J839" i="63"/>
  <c r="J840" i="63"/>
  <c r="J841" i="63"/>
  <c r="J842" i="63"/>
  <c r="J843" i="63"/>
  <c r="J844" i="63"/>
  <c r="J845" i="63"/>
  <c r="J846" i="63"/>
  <c r="J847" i="63"/>
  <c r="J848" i="63"/>
  <c r="J849" i="63"/>
  <c r="J850" i="63"/>
  <c r="J851" i="63"/>
  <c r="J852" i="63"/>
  <c r="J853" i="63"/>
  <c r="J854" i="63"/>
  <c r="J855" i="63"/>
  <c r="J856" i="63"/>
  <c r="J857" i="63"/>
  <c r="J858" i="63"/>
  <c r="J859" i="63"/>
  <c r="J860" i="63"/>
  <c r="J861" i="63"/>
  <c r="J862" i="63"/>
  <c r="J863" i="63"/>
  <c r="J864" i="63"/>
  <c r="J865" i="63"/>
  <c r="J866" i="63"/>
  <c r="J867" i="63"/>
  <c r="J868" i="63"/>
  <c r="J869" i="63"/>
  <c r="J870" i="63"/>
  <c r="J871" i="63"/>
  <c r="J872" i="63"/>
  <c r="J873" i="63"/>
  <c r="J874" i="63"/>
  <c r="J875" i="63"/>
  <c r="J876" i="63"/>
  <c r="J877" i="63"/>
  <c r="J878" i="63"/>
  <c r="J879" i="63"/>
  <c r="J880" i="63"/>
  <c r="J881" i="63"/>
  <c r="J882" i="63"/>
  <c r="J883" i="63"/>
  <c r="J884" i="63"/>
  <c r="J885" i="63"/>
  <c r="J886" i="63"/>
  <c r="J887" i="63"/>
  <c r="J888" i="63"/>
  <c r="J889" i="63"/>
  <c r="J890" i="63"/>
  <c r="J891" i="63"/>
  <c r="J892" i="63"/>
  <c r="J893" i="63"/>
  <c r="J894" i="63"/>
  <c r="J895" i="63"/>
  <c r="J896" i="63"/>
  <c r="J897" i="63"/>
  <c r="J898" i="63"/>
  <c r="J899" i="63"/>
  <c r="J900" i="63"/>
  <c r="J901" i="63"/>
  <c r="J902" i="63"/>
  <c r="J903" i="63"/>
  <c r="J904" i="63"/>
  <c r="J905" i="63"/>
  <c r="J906" i="63"/>
  <c r="J907" i="63"/>
  <c r="J908" i="63"/>
  <c r="J909" i="63"/>
  <c r="J910" i="63"/>
  <c r="J911" i="63"/>
  <c r="J912" i="63"/>
  <c r="J913" i="63"/>
  <c r="J914" i="63"/>
  <c r="J915" i="63"/>
  <c r="J916" i="63"/>
  <c r="J917" i="63"/>
  <c r="J918" i="63"/>
  <c r="J919" i="63"/>
  <c r="J920" i="63"/>
  <c r="J921" i="63"/>
  <c r="J922" i="63"/>
  <c r="J923" i="63"/>
  <c r="J924" i="63"/>
  <c r="J925" i="63"/>
  <c r="J926" i="63"/>
  <c r="J927" i="63"/>
  <c r="J928" i="63"/>
  <c r="J929" i="63"/>
  <c r="J930" i="63"/>
  <c r="J931" i="63"/>
  <c r="J932" i="63"/>
  <c r="J933" i="63"/>
  <c r="J934" i="63"/>
  <c r="J935" i="63"/>
  <c r="J936" i="63"/>
  <c r="J937" i="63"/>
  <c r="J938" i="63"/>
  <c r="J939" i="63"/>
  <c r="J940" i="63"/>
  <c r="J941" i="63"/>
  <c r="J942" i="63"/>
  <c r="J943" i="63"/>
  <c r="J944" i="63"/>
  <c r="J945" i="63"/>
  <c r="J946" i="63"/>
  <c r="J947" i="63"/>
  <c r="J948" i="63"/>
  <c r="J949" i="63"/>
  <c r="J950" i="63"/>
  <c r="J951" i="63"/>
  <c r="J952" i="63"/>
  <c r="J953" i="63"/>
  <c r="J954" i="63"/>
  <c r="J955" i="63"/>
  <c r="J956" i="63"/>
  <c r="J957" i="63"/>
  <c r="J958" i="63"/>
  <c r="J959" i="63"/>
  <c r="J960" i="63"/>
  <c r="J961" i="63"/>
  <c r="J962" i="63"/>
  <c r="J963" i="63"/>
  <c r="J964" i="63"/>
  <c r="J965" i="63"/>
  <c r="J966" i="63"/>
  <c r="J967" i="63"/>
  <c r="J968" i="63"/>
  <c r="J969" i="63"/>
  <c r="J970" i="63"/>
  <c r="J971" i="63"/>
  <c r="J972" i="63"/>
  <c r="J973" i="63"/>
  <c r="J974" i="63"/>
  <c r="J975" i="63"/>
  <c r="J976" i="63"/>
  <c r="J977" i="63"/>
  <c r="J978" i="63"/>
  <c r="J979" i="63"/>
  <c r="J980" i="63"/>
  <c r="J981" i="63"/>
  <c r="J982" i="63"/>
  <c r="J983" i="63"/>
  <c r="J984" i="63"/>
  <c r="J985" i="63"/>
  <c r="J986" i="63"/>
  <c r="J987" i="63"/>
  <c r="J988" i="63"/>
  <c r="J989" i="63"/>
  <c r="J990" i="63"/>
  <c r="J991" i="63"/>
  <c r="J992" i="63"/>
  <c r="J993" i="63"/>
  <c r="J994" i="63"/>
  <c r="J995" i="63"/>
  <c r="J996" i="63"/>
  <c r="J997" i="63"/>
  <c r="J998" i="63"/>
  <c r="J999" i="63"/>
  <c r="J1000" i="63"/>
  <c r="J1001" i="63"/>
  <c r="J1002" i="63"/>
  <c r="J1003" i="63"/>
  <c r="J1004" i="63"/>
  <c r="J1005" i="63"/>
  <c r="J1006" i="63"/>
  <c r="J1007" i="63"/>
  <c r="J1008" i="63"/>
  <c r="J1009" i="63"/>
  <c r="J1010" i="63"/>
  <c r="J1011" i="63"/>
  <c r="J1012" i="63"/>
  <c r="J1013" i="63"/>
  <c r="J1014" i="63"/>
  <c r="J1015" i="63"/>
  <c r="J1016" i="63"/>
  <c r="J1017" i="63"/>
  <c r="J1018" i="63"/>
  <c r="J1019" i="63"/>
  <c r="J1020" i="63"/>
  <c r="J1021" i="63"/>
  <c r="J1022" i="63"/>
  <c r="J1023" i="63"/>
  <c r="J1024" i="63"/>
  <c r="J1025" i="63"/>
  <c r="J1026" i="63"/>
  <c r="J1027" i="63"/>
  <c r="J1028" i="63"/>
  <c r="J1029" i="63"/>
  <c r="J1030" i="63"/>
  <c r="J1031" i="63"/>
  <c r="J1032" i="63"/>
  <c r="J1033" i="63"/>
  <c r="J1034" i="63"/>
  <c r="J1035" i="63"/>
  <c r="J1036" i="63"/>
  <c r="J1037" i="63"/>
  <c r="J1038" i="63"/>
  <c r="J1039" i="63"/>
  <c r="J1040" i="63"/>
  <c r="J1041" i="63"/>
  <c r="J1042" i="63"/>
  <c r="J1043" i="63"/>
  <c r="J1044" i="63"/>
  <c r="J1045" i="63"/>
  <c r="J1046" i="63"/>
  <c r="J1047" i="63"/>
  <c r="J1048" i="63"/>
  <c r="J1049" i="63"/>
  <c r="J1050" i="63"/>
  <c r="J1051" i="63"/>
  <c r="J1052" i="63"/>
  <c r="J1053" i="63"/>
  <c r="J1054" i="63"/>
  <c r="J1055" i="63"/>
  <c r="J1056" i="63"/>
  <c r="J1057" i="63"/>
  <c r="J1058" i="63"/>
  <c r="J1059" i="63"/>
  <c r="J1060" i="63"/>
  <c r="J1061" i="63"/>
  <c r="J1062" i="63"/>
  <c r="J1063" i="63"/>
  <c r="J1064" i="63"/>
  <c r="J1065" i="63"/>
  <c r="J1066" i="63"/>
  <c r="J1067" i="63"/>
  <c r="J1068" i="63"/>
  <c r="J1069" i="63"/>
  <c r="J1070" i="63"/>
  <c r="J1071" i="63"/>
  <c r="J1072" i="63"/>
  <c r="J1073" i="63"/>
  <c r="J1074" i="63"/>
  <c r="J1075" i="63"/>
  <c r="J1076" i="63"/>
  <c r="J1077" i="63"/>
  <c r="J1078" i="63"/>
  <c r="J1079" i="63"/>
  <c r="J1080" i="63"/>
  <c r="J1081" i="63"/>
  <c r="J1082" i="63"/>
  <c r="J1083" i="63"/>
  <c r="J1084" i="63"/>
  <c r="J1085" i="63"/>
  <c r="J1086" i="63"/>
  <c r="J1087" i="63"/>
  <c r="J1088" i="63"/>
  <c r="J1089" i="63"/>
  <c r="J1090" i="63"/>
  <c r="J1091" i="63"/>
  <c r="J1092" i="63"/>
  <c r="J1093" i="63"/>
  <c r="J1094" i="63"/>
  <c r="J1095" i="63"/>
  <c r="J1096" i="63"/>
  <c r="J1097" i="63"/>
  <c r="J1098" i="63"/>
  <c r="J1099" i="63"/>
  <c r="J1100" i="63"/>
  <c r="J1101" i="63"/>
  <c r="J1102" i="63"/>
  <c r="J1103" i="63"/>
  <c r="J1104" i="63"/>
  <c r="J1105" i="63"/>
  <c r="J1106" i="63"/>
  <c r="J1107" i="63"/>
  <c r="J1108" i="63"/>
  <c r="J1109" i="63"/>
  <c r="J1110" i="63"/>
  <c r="J1111" i="63"/>
  <c r="J1112" i="63"/>
  <c r="J1113" i="63"/>
  <c r="J1114" i="63"/>
  <c r="J1115" i="63"/>
  <c r="J1116" i="63"/>
  <c r="J1117" i="63"/>
  <c r="J1118" i="63"/>
  <c r="J1119" i="63"/>
  <c r="J1120" i="63"/>
  <c r="J1121" i="63"/>
  <c r="J1122" i="63"/>
  <c r="J1123" i="63"/>
  <c r="J1124" i="63"/>
  <c r="J1125" i="63"/>
  <c r="J1126" i="63"/>
  <c r="J1127" i="63"/>
  <c r="J1128" i="63"/>
  <c r="J1129" i="63"/>
  <c r="J1130" i="63"/>
  <c r="J1131" i="63"/>
  <c r="J1132" i="63"/>
  <c r="J1133" i="63"/>
  <c r="J1134" i="63"/>
  <c r="J1135" i="63"/>
  <c r="J1136" i="63"/>
  <c r="J1137" i="63"/>
  <c r="J1138" i="63"/>
  <c r="J1139" i="63"/>
  <c r="J1140" i="63"/>
  <c r="J1141" i="63"/>
  <c r="J1142" i="63"/>
  <c r="J1143" i="63"/>
  <c r="J1144" i="63"/>
  <c r="J1145" i="63"/>
  <c r="J1146" i="63"/>
  <c r="J1147" i="63"/>
  <c r="J1148" i="63"/>
  <c r="J1149" i="63"/>
  <c r="J1150" i="63"/>
  <c r="J1151" i="63"/>
  <c r="J1152" i="63"/>
  <c r="J1153" i="63"/>
  <c r="J1154" i="63"/>
  <c r="J1155" i="63"/>
  <c r="J1156" i="63"/>
  <c r="J1157" i="63"/>
  <c r="J1158" i="63"/>
  <c r="J1159" i="63"/>
  <c r="J1160" i="63"/>
  <c r="J1161" i="63"/>
  <c r="J1162" i="63"/>
  <c r="J1163" i="63"/>
  <c r="J1164" i="63"/>
  <c r="J1165" i="63"/>
  <c r="J1166" i="63"/>
  <c r="J1167" i="63"/>
  <c r="J1168" i="63"/>
  <c r="J1169" i="63"/>
  <c r="J1170" i="63"/>
  <c r="J1171" i="63"/>
  <c r="J1172" i="63"/>
  <c r="J1173" i="63"/>
  <c r="J1174" i="63"/>
  <c r="J1175" i="63"/>
  <c r="J1176" i="63"/>
  <c r="J1177" i="63"/>
  <c r="J1178" i="63"/>
  <c r="J1179" i="63"/>
  <c r="J1180" i="63"/>
  <c r="J1181" i="63"/>
  <c r="J1182" i="63"/>
  <c r="J1183" i="63"/>
  <c r="J1184" i="63"/>
  <c r="J1185" i="63"/>
  <c r="J1186" i="63"/>
  <c r="J1187" i="63"/>
  <c r="J1188" i="63"/>
  <c r="J1189" i="63"/>
  <c r="J1190" i="63"/>
  <c r="J1191" i="63"/>
  <c r="J1192" i="63"/>
  <c r="J1193" i="63"/>
  <c r="J1194" i="63"/>
  <c r="J1195" i="63"/>
  <c r="J1196" i="63"/>
  <c r="J1197" i="63"/>
  <c r="J1198" i="63"/>
  <c r="J1199" i="63"/>
  <c r="J1200" i="63"/>
  <c r="J1201" i="63"/>
  <c r="J1202" i="63"/>
  <c r="J1203" i="63"/>
  <c r="J1204" i="63"/>
  <c r="J1205" i="63"/>
  <c r="J1206" i="63"/>
  <c r="J1207" i="63"/>
  <c r="J1208" i="63"/>
  <c r="J1209" i="63"/>
  <c r="J1210" i="63"/>
  <c r="J1211" i="63"/>
  <c r="J1212" i="63"/>
  <c r="J1213" i="63"/>
  <c r="J1214" i="63"/>
  <c r="J1215" i="63"/>
  <c r="J1216" i="63"/>
  <c r="J1217" i="63"/>
  <c r="J1218" i="63"/>
  <c r="J1219" i="63"/>
  <c r="J1220" i="63"/>
  <c r="J1221" i="63"/>
  <c r="J1222" i="63"/>
  <c r="J1223" i="63"/>
  <c r="J1224" i="63"/>
  <c r="J1225" i="63"/>
  <c r="J1226" i="63"/>
  <c r="J1227" i="63"/>
  <c r="J1228" i="63"/>
  <c r="J1229" i="63"/>
  <c r="J1230" i="63"/>
  <c r="J1231" i="63"/>
  <c r="J1232" i="63"/>
  <c r="J1233" i="63"/>
  <c r="J1234" i="63"/>
  <c r="J1235" i="63"/>
  <c r="J1236" i="63"/>
  <c r="J1237" i="63"/>
  <c r="J1238" i="63"/>
  <c r="J1239" i="63"/>
  <c r="J1240" i="63"/>
  <c r="J1241" i="63"/>
  <c r="J1242" i="63"/>
  <c r="J1243" i="63"/>
  <c r="J1244" i="63"/>
  <c r="J1245" i="63"/>
  <c r="J1246" i="63"/>
  <c r="J1247" i="63"/>
  <c r="J1248" i="63"/>
  <c r="J1249" i="63"/>
  <c r="J1250" i="63"/>
  <c r="J1251" i="63"/>
  <c r="J1252" i="63"/>
  <c r="J1253" i="63"/>
  <c r="J1254" i="63"/>
  <c r="J1255" i="63"/>
  <c r="J1256" i="63"/>
  <c r="J1257" i="63"/>
  <c r="J1258" i="63"/>
  <c r="J1259" i="63"/>
  <c r="J1260" i="63"/>
  <c r="J1261" i="63"/>
  <c r="J1262" i="63"/>
  <c r="J1263" i="63"/>
  <c r="J1264" i="63"/>
  <c r="J1265" i="63"/>
  <c r="J1266" i="63"/>
  <c r="J1267" i="63"/>
  <c r="J1268" i="63"/>
  <c r="J1269" i="63"/>
  <c r="J1270" i="63"/>
  <c r="J1271" i="63"/>
  <c r="J1272" i="63"/>
  <c r="J1273" i="63"/>
  <c r="J1274" i="63"/>
  <c r="J1275" i="63"/>
  <c r="J1276" i="63"/>
  <c r="J1277" i="63"/>
  <c r="J1278" i="63"/>
  <c r="J1279" i="63"/>
  <c r="J1280" i="63"/>
  <c r="J1281" i="63"/>
  <c r="J1282" i="63"/>
  <c r="J1283" i="63"/>
  <c r="J1284" i="63"/>
  <c r="J1285" i="63"/>
  <c r="J1286" i="63"/>
  <c r="J1287" i="63"/>
  <c r="J1288" i="63"/>
  <c r="J1289" i="63"/>
  <c r="J1290" i="63"/>
  <c r="J1291" i="63"/>
  <c r="J1292" i="63"/>
  <c r="J1293" i="63"/>
  <c r="J1294" i="63"/>
  <c r="J1295" i="63"/>
  <c r="J1296" i="63"/>
  <c r="J1297" i="63"/>
  <c r="J1298" i="63"/>
  <c r="J1299" i="63"/>
  <c r="J1300" i="63"/>
  <c r="J1301" i="63"/>
  <c r="J1302" i="63"/>
  <c r="J1303" i="63"/>
  <c r="J1304" i="63"/>
  <c r="J1305" i="63"/>
  <c r="J1306" i="63"/>
  <c r="J1307" i="63"/>
  <c r="J1308" i="63"/>
  <c r="J1309" i="63"/>
  <c r="J1310" i="63"/>
  <c r="J1311" i="63"/>
  <c r="J1312" i="63"/>
  <c r="J1313" i="63"/>
  <c r="J1314" i="63"/>
  <c r="J1315" i="63"/>
  <c r="J1316" i="63"/>
  <c r="J1317" i="63"/>
  <c r="J1318" i="63"/>
  <c r="J1319" i="63"/>
  <c r="J1320" i="63"/>
  <c r="J1321" i="63"/>
  <c r="J1322" i="63"/>
  <c r="J1323" i="63"/>
  <c r="J1324" i="63"/>
  <c r="J1325" i="63"/>
  <c r="J1326" i="63"/>
  <c r="J1327" i="63"/>
  <c r="J1328" i="63"/>
  <c r="J1329" i="63"/>
  <c r="J1330" i="63"/>
  <c r="J1331" i="63"/>
  <c r="J1332" i="63"/>
  <c r="J1333" i="63"/>
  <c r="J1334" i="63"/>
  <c r="J1335" i="63"/>
  <c r="J1336" i="63"/>
  <c r="J1337" i="63"/>
  <c r="J1338" i="63"/>
  <c r="J1339" i="63"/>
  <c r="J1340" i="63"/>
  <c r="J1341" i="63"/>
  <c r="J1342" i="63"/>
  <c r="J1343" i="63"/>
  <c r="J1344" i="63"/>
  <c r="J1345" i="63"/>
  <c r="J1346" i="63"/>
  <c r="J1347" i="63"/>
  <c r="J1348" i="63"/>
  <c r="J1349" i="63"/>
  <c r="J1350" i="63"/>
  <c r="J1351" i="63"/>
  <c r="J1352" i="63"/>
  <c r="J1353" i="63"/>
  <c r="J1354" i="63"/>
  <c r="J1355" i="63"/>
  <c r="J1356" i="63"/>
  <c r="J1357" i="63"/>
  <c r="J1358" i="63"/>
  <c r="J1359" i="63"/>
  <c r="J1360" i="63"/>
  <c r="J1361" i="63"/>
  <c r="J1362" i="63"/>
  <c r="J1363" i="63"/>
  <c r="J1364" i="63"/>
  <c r="J1365" i="63"/>
  <c r="J1366" i="63"/>
  <c r="J1367" i="63"/>
  <c r="J1368" i="63"/>
  <c r="J1369" i="63"/>
  <c r="J1370" i="63"/>
  <c r="J1371" i="63"/>
  <c r="J1372" i="63"/>
  <c r="J1373" i="63"/>
  <c r="J1374" i="63"/>
  <c r="J1375" i="63"/>
  <c r="J1376" i="63"/>
  <c r="J1377" i="63"/>
  <c r="J1378" i="63"/>
  <c r="J1379" i="63"/>
  <c r="J1380" i="63"/>
  <c r="J1381" i="63"/>
  <c r="J1382" i="63"/>
  <c r="J1383" i="63"/>
  <c r="J1384" i="63"/>
  <c r="J1385" i="63"/>
  <c r="J1386" i="63"/>
  <c r="J1387" i="63"/>
  <c r="J1388" i="63"/>
  <c r="J1389" i="63"/>
  <c r="J1390" i="63"/>
  <c r="J1391" i="63"/>
  <c r="J1392" i="63"/>
  <c r="J1393" i="63"/>
  <c r="J1394" i="63"/>
  <c r="J1395" i="63"/>
  <c r="J1396" i="63"/>
  <c r="J1397" i="63"/>
  <c r="J1398" i="63"/>
  <c r="J1399" i="63"/>
  <c r="J1400" i="63"/>
  <c r="J1401" i="63"/>
  <c r="J1402" i="63"/>
  <c r="J1403" i="63"/>
  <c r="J1404" i="63"/>
  <c r="J1405" i="63"/>
  <c r="J1406" i="63"/>
  <c r="J1407" i="63"/>
  <c r="J1408" i="63"/>
  <c r="J1409" i="63"/>
  <c r="J1410" i="63"/>
  <c r="J1411" i="63"/>
  <c r="J1412" i="63"/>
  <c r="J1413" i="63"/>
  <c r="J1414" i="63"/>
  <c r="J1415" i="63"/>
  <c r="J1416" i="63"/>
  <c r="J1417" i="63"/>
  <c r="J1418" i="63"/>
  <c r="J1419" i="63"/>
  <c r="J1420" i="63"/>
  <c r="J1421" i="63"/>
  <c r="J1422" i="63"/>
  <c r="J1423" i="63"/>
  <c r="J1424" i="63"/>
  <c r="J1425" i="63"/>
  <c r="J1426" i="63"/>
  <c r="J1427" i="63"/>
  <c r="J1428" i="63"/>
  <c r="J1429" i="63"/>
  <c r="J1430" i="63"/>
  <c r="J1431" i="63"/>
  <c r="J1432" i="63"/>
  <c r="J1433" i="63"/>
  <c r="J1434" i="63"/>
  <c r="J1435" i="63"/>
  <c r="J1436" i="63"/>
  <c r="J1437" i="63"/>
  <c r="J1438" i="63"/>
  <c r="J1439" i="63"/>
  <c r="J1440" i="63"/>
  <c r="J1441" i="63"/>
  <c r="J1442" i="63"/>
  <c r="J1443" i="63"/>
  <c r="J1444" i="63"/>
  <c r="J1445" i="63"/>
  <c r="J1446" i="63"/>
  <c r="J1447" i="63"/>
  <c r="J1448" i="63"/>
  <c r="J1449" i="63"/>
  <c r="J1450" i="63"/>
  <c r="J1451" i="63"/>
  <c r="J1452" i="63"/>
  <c r="J1453" i="63"/>
  <c r="J1454" i="63"/>
  <c r="J1455" i="63"/>
  <c r="J1456" i="63"/>
  <c r="J1457" i="63"/>
  <c r="J1458" i="63"/>
  <c r="J1459" i="63"/>
  <c r="J1460" i="63"/>
  <c r="J1461" i="63"/>
  <c r="J1462" i="63"/>
  <c r="J1463" i="63"/>
  <c r="J1464" i="63"/>
  <c r="J1465" i="63"/>
  <c r="J1466" i="63"/>
  <c r="J1467" i="63"/>
  <c r="J1468" i="63"/>
  <c r="J1469" i="63"/>
  <c r="J1470" i="63"/>
  <c r="J1471" i="63"/>
  <c r="J1472" i="63"/>
  <c r="J1473" i="63"/>
  <c r="J1474" i="63"/>
  <c r="J1475" i="63"/>
  <c r="J1476" i="63"/>
  <c r="J1477" i="63"/>
  <c r="J1478" i="63"/>
  <c r="J1479" i="63"/>
  <c r="J1480" i="63"/>
  <c r="J1481" i="63"/>
  <c r="J1482" i="63"/>
  <c r="J1483" i="63"/>
  <c r="J1484" i="63"/>
  <c r="J1485" i="63"/>
  <c r="J1486" i="63"/>
  <c r="J1487" i="63"/>
  <c r="J1488" i="63"/>
  <c r="J1489" i="63"/>
  <c r="J1490" i="63"/>
  <c r="J1491" i="63"/>
  <c r="J1492" i="63"/>
  <c r="J1493" i="63"/>
  <c r="J1494" i="63"/>
  <c r="J1495" i="63"/>
  <c r="J1496" i="63"/>
  <c r="J1497" i="63"/>
  <c r="J1498" i="63"/>
  <c r="J1499" i="63"/>
  <c r="J1500" i="63"/>
  <c r="J1501" i="63"/>
  <c r="J1502" i="63"/>
  <c r="J1503" i="63"/>
  <c r="J1504" i="63"/>
  <c r="J1505" i="63"/>
  <c r="J1506" i="63"/>
  <c r="J1507" i="63"/>
  <c r="J1508" i="63"/>
  <c r="J1509" i="63"/>
  <c r="J1510" i="63"/>
  <c r="J1511" i="63"/>
  <c r="J1512" i="63"/>
  <c r="J1513" i="63"/>
  <c r="J1514" i="63"/>
  <c r="J1515" i="63"/>
  <c r="J1516" i="63"/>
  <c r="J1517" i="63"/>
  <c r="J1518" i="63"/>
  <c r="J1519" i="63"/>
  <c r="J1520" i="63"/>
  <c r="J1521" i="63"/>
  <c r="J1522" i="63"/>
  <c r="J1523" i="63"/>
  <c r="J1524" i="63"/>
  <c r="J1525" i="63"/>
  <c r="J1526" i="63"/>
  <c r="J1527" i="63"/>
  <c r="J1528" i="63"/>
  <c r="J1529" i="63"/>
  <c r="J1530" i="63"/>
  <c r="J1531" i="63"/>
  <c r="J1532" i="63"/>
  <c r="J1533" i="63"/>
  <c r="J1534" i="63"/>
  <c r="J1535" i="63"/>
  <c r="J1536" i="63"/>
  <c r="J1537" i="63"/>
  <c r="J1538" i="63"/>
  <c r="J1539" i="63"/>
  <c r="J1540" i="63"/>
  <c r="J1541" i="63"/>
  <c r="J1542" i="63"/>
  <c r="J1543" i="63"/>
  <c r="J1544" i="63"/>
  <c r="J1545" i="63"/>
  <c r="J1546" i="63"/>
  <c r="J1547" i="63"/>
  <c r="J1548" i="63"/>
  <c r="J1549" i="63"/>
  <c r="J1550" i="63"/>
  <c r="J1551" i="63"/>
  <c r="J1552" i="63"/>
  <c r="J1553" i="63"/>
  <c r="J1554" i="63"/>
  <c r="J1555" i="63"/>
  <c r="J1556" i="63"/>
  <c r="J1557" i="63"/>
  <c r="J1558" i="63"/>
  <c r="J1559" i="63"/>
  <c r="J1560" i="63"/>
  <c r="J1561" i="63"/>
  <c r="J1562" i="63"/>
  <c r="J1563" i="63"/>
  <c r="J1564" i="63"/>
  <c r="J1565" i="63"/>
  <c r="J1566" i="63"/>
  <c r="J1567" i="63"/>
  <c r="J1568" i="63"/>
  <c r="J1569" i="63"/>
  <c r="J1570" i="63"/>
  <c r="J1571" i="63"/>
  <c r="J1572" i="63"/>
  <c r="J1573" i="63"/>
  <c r="J1574" i="63"/>
  <c r="J1575" i="63"/>
  <c r="J1576" i="63"/>
  <c r="J1577" i="63"/>
  <c r="J1578" i="63"/>
  <c r="J1579" i="63"/>
  <c r="J1580" i="63"/>
  <c r="J1581" i="63"/>
  <c r="J1582" i="63"/>
  <c r="J1583" i="63"/>
  <c r="J1584" i="63"/>
  <c r="J1585" i="63"/>
  <c r="J1586" i="63"/>
  <c r="J1587" i="63"/>
  <c r="J1588" i="63"/>
  <c r="J1589" i="63"/>
  <c r="J1590" i="63"/>
  <c r="J1591" i="63"/>
  <c r="J1592" i="63"/>
  <c r="J1593" i="63"/>
  <c r="J1594" i="63"/>
  <c r="J1595" i="63"/>
  <c r="J1596" i="63"/>
  <c r="J1597" i="63"/>
  <c r="J1598" i="63"/>
  <c r="J1599" i="63"/>
  <c r="J1600" i="63"/>
  <c r="J1601" i="63"/>
  <c r="J1602" i="63"/>
  <c r="J1603" i="63"/>
  <c r="J1604" i="63"/>
  <c r="J1605" i="63"/>
  <c r="J1606" i="63"/>
  <c r="J1607" i="63"/>
  <c r="J1608" i="63"/>
  <c r="J1609" i="63"/>
  <c r="J1610" i="63"/>
  <c r="J1611" i="63"/>
  <c r="J1612" i="63"/>
  <c r="J1613" i="63"/>
  <c r="J1614" i="63"/>
  <c r="J1615" i="63"/>
  <c r="J1616" i="63"/>
  <c r="J1617" i="63"/>
  <c r="J1618" i="63"/>
  <c r="J1619" i="63"/>
  <c r="J1620" i="63"/>
  <c r="J1621" i="63"/>
  <c r="J1622" i="63"/>
  <c r="J1623" i="63"/>
  <c r="J1624" i="63"/>
  <c r="J1625" i="63"/>
  <c r="J1626" i="63"/>
  <c r="J1627" i="63"/>
  <c r="J1628" i="63"/>
  <c r="J1629" i="63"/>
  <c r="J1630" i="63"/>
  <c r="J1631" i="63"/>
  <c r="J1632" i="63"/>
  <c r="J1633" i="63"/>
  <c r="J1634" i="63"/>
  <c r="J1635" i="63"/>
  <c r="J1636" i="63"/>
  <c r="J1637" i="63"/>
  <c r="J1638" i="63"/>
  <c r="J1639" i="63"/>
  <c r="J1640" i="63"/>
  <c r="J1641" i="63"/>
  <c r="J1642" i="63"/>
  <c r="J1643" i="63"/>
  <c r="J1644" i="63"/>
  <c r="J1645" i="63"/>
  <c r="J1646" i="63"/>
  <c r="J1647" i="63"/>
  <c r="J1648" i="63"/>
  <c r="J1649" i="63"/>
  <c r="J1650" i="63"/>
  <c r="J1651" i="63"/>
  <c r="J1652" i="63"/>
  <c r="J1653" i="63"/>
  <c r="J1654" i="63"/>
  <c r="J1655" i="63"/>
  <c r="J1656" i="63"/>
  <c r="J1657" i="63"/>
  <c r="J1658" i="63"/>
  <c r="J1659" i="63"/>
  <c r="J1660" i="63"/>
  <c r="J1661" i="63"/>
  <c r="J1662" i="63"/>
  <c r="J1663" i="63"/>
  <c r="J1664" i="63"/>
  <c r="J1665" i="63"/>
  <c r="J1666" i="63"/>
  <c r="J1667" i="63"/>
  <c r="J1668" i="63"/>
  <c r="J1669" i="63"/>
  <c r="J1670" i="63"/>
  <c r="J1671" i="63"/>
  <c r="J1672" i="63"/>
  <c r="J1673" i="63"/>
  <c r="J1674" i="63"/>
  <c r="J1675" i="63"/>
  <c r="J1676" i="63"/>
  <c r="J1677" i="63"/>
  <c r="J1678" i="63"/>
  <c r="J1679" i="63"/>
  <c r="J1680" i="63"/>
  <c r="J1681" i="63"/>
  <c r="J1682" i="63"/>
  <c r="J1683" i="63"/>
  <c r="J1684" i="63"/>
  <c r="J1685" i="63"/>
  <c r="J1686" i="63"/>
  <c r="J1687" i="63"/>
  <c r="J1688" i="63"/>
  <c r="J1689" i="63"/>
  <c r="J1690" i="63"/>
  <c r="J1691" i="63"/>
  <c r="J1692" i="63"/>
  <c r="J1693" i="63"/>
  <c r="J1694" i="63"/>
  <c r="J1695" i="63"/>
  <c r="J1696" i="63"/>
  <c r="J1697" i="63"/>
  <c r="J1698" i="63"/>
  <c r="J1699" i="63"/>
  <c r="J1700" i="63"/>
  <c r="J1701" i="63"/>
  <c r="J1702" i="63"/>
  <c r="J1703" i="63"/>
  <c r="J1704" i="63"/>
  <c r="J1705" i="63"/>
  <c r="J1706" i="63"/>
  <c r="J1707" i="63"/>
  <c r="J1708" i="63"/>
  <c r="J1709" i="63"/>
  <c r="J1710" i="63"/>
  <c r="J1711" i="63"/>
  <c r="J1712" i="63"/>
  <c r="J1713" i="63"/>
  <c r="J1714" i="63"/>
  <c r="J1715" i="63"/>
  <c r="J1716" i="63"/>
  <c r="J1717" i="63"/>
  <c r="J1718" i="63"/>
  <c r="J1719" i="63"/>
  <c r="J1720" i="63"/>
  <c r="J1721" i="63"/>
  <c r="J1722" i="63"/>
  <c r="J1723" i="63"/>
  <c r="J1724" i="63"/>
  <c r="J1725" i="63"/>
  <c r="J1726" i="63"/>
  <c r="J1727" i="63"/>
  <c r="J1728" i="63"/>
  <c r="J1729" i="63"/>
  <c r="J1730" i="63"/>
  <c r="J1731" i="63"/>
  <c r="J1732" i="63"/>
  <c r="J1733" i="63"/>
  <c r="J1734" i="63"/>
  <c r="J1735" i="63"/>
  <c r="J1736" i="63"/>
  <c r="J1737" i="63"/>
  <c r="J1738" i="63"/>
  <c r="J1739" i="63"/>
  <c r="J1740" i="63"/>
  <c r="J1741" i="63"/>
  <c r="J1742" i="63"/>
  <c r="J1743" i="63"/>
  <c r="J1744" i="63"/>
  <c r="J1745" i="63"/>
  <c r="J1746" i="63"/>
  <c r="J1747" i="63"/>
  <c r="J1748" i="63"/>
  <c r="J1749" i="63"/>
  <c r="J1750" i="63"/>
  <c r="J1751" i="63"/>
  <c r="J1752" i="63"/>
  <c r="J1753" i="63"/>
  <c r="J1754" i="63"/>
  <c r="J1755" i="63"/>
  <c r="J1756" i="63"/>
  <c r="J1757" i="63"/>
  <c r="J1758" i="63"/>
  <c r="J1759" i="63"/>
  <c r="J1760" i="63"/>
  <c r="J1761" i="63"/>
  <c r="J1762" i="63"/>
  <c r="J1763" i="63"/>
  <c r="J1764" i="63"/>
  <c r="J1765" i="63"/>
  <c r="J1766" i="63"/>
  <c r="J1767" i="63"/>
  <c r="J1768" i="63"/>
  <c r="J1769" i="63"/>
  <c r="J1770" i="63"/>
  <c r="J1771" i="63"/>
  <c r="J1772" i="63"/>
  <c r="J1773" i="63"/>
  <c r="J1774" i="63"/>
  <c r="J1775" i="63"/>
  <c r="J1776" i="63"/>
  <c r="J1777" i="63"/>
  <c r="J1778" i="63"/>
  <c r="J1779" i="63"/>
  <c r="J1780" i="63"/>
  <c r="J1781" i="63"/>
  <c r="J1782" i="63"/>
  <c r="J1783" i="63"/>
  <c r="J1784" i="63"/>
  <c r="J1785" i="63"/>
  <c r="J1786" i="63"/>
  <c r="J1787" i="63"/>
  <c r="J1788" i="63"/>
  <c r="J1789" i="63"/>
  <c r="J1790" i="63"/>
  <c r="J1791" i="63"/>
  <c r="J1792" i="63"/>
  <c r="J1793" i="63"/>
  <c r="J1794" i="63"/>
  <c r="J1795" i="63"/>
  <c r="J1796" i="63"/>
  <c r="J1797" i="63"/>
  <c r="J1798" i="63"/>
  <c r="J1799" i="63"/>
  <c r="J1800" i="63"/>
  <c r="J1801" i="63"/>
  <c r="J1802" i="63"/>
  <c r="J1803" i="63"/>
  <c r="J1804" i="63"/>
  <c r="J1805" i="63"/>
  <c r="J1806" i="63"/>
  <c r="J1807" i="63"/>
  <c r="J1808" i="63"/>
  <c r="J1809" i="63"/>
  <c r="J1810" i="63"/>
  <c r="J1811" i="63"/>
  <c r="J1812" i="63"/>
  <c r="J1813" i="63"/>
  <c r="J1814" i="63"/>
  <c r="J1815" i="63"/>
  <c r="J1816" i="63"/>
  <c r="J1817" i="63"/>
  <c r="J1818" i="63"/>
  <c r="J1819" i="63"/>
  <c r="J1820" i="63"/>
  <c r="J1821" i="63"/>
  <c r="J1822" i="63"/>
  <c r="J1823" i="63"/>
  <c r="J1824" i="63"/>
  <c r="J1825" i="63"/>
  <c r="J1826" i="63"/>
  <c r="J1827" i="63"/>
  <c r="J1828" i="63"/>
  <c r="J1829" i="63"/>
  <c r="J1830" i="63"/>
  <c r="J1831" i="63"/>
  <c r="J1832" i="63"/>
  <c r="J1833" i="63"/>
  <c r="J1834" i="63"/>
  <c r="J1835" i="63"/>
  <c r="J1836" i="63"/>
  <c r="J1837" i="63"/>
  <c r="J1838" i="63"/>
  <c r="J1839" i="63"/>
  <c r="J1840" i="63"/>
  <c r="J1841" i="63"/>
  <c r="J1842" i="63"/>
  <c r="J1843" i="63"/>
  <c r="J1844" i="63"/>
  <c r="J1845" i="63"/>
  <c r="J1846" i="63"/>
  <c r="J1847" i="63"/>
  <c r="J1848" i="63"/>
  <c r="J1849" i="63"/>
  <c r="J1850" i="63"/>
  <c r="J1851" i="63"/>
  <c r="J1852" i="63"/>
  <c r="J1853" i="63"/>
  <c r="J1854" i="63"/>
  <c r="J1855" i="63"/>
  <c r="J1856" i="63"/>
  <c r="J1857" i="63"/>
  <c r="J1858" i="63"/>
  <c r="J1859" i="63"/>
  <c r="J1860" i="63"/>
  <c r="J1861" i="63"/>
  <c r="J1862" i="63"/>
  <c r="J1863" i="63"/>
  <c r="J1864" i="63"/>
  <c r="J1865" i="63"/>
  <c r="J1866" i="63"/>
  <c r="J1867" i="63"/>
  <c r="J1868" i="63"/>
  <c r="J1869" i="63"/>
  <c r="J1870" i="63"/>
  <c r="J1871" i="63"/>
  <c r="J1872" i="63"/>
  <c r="J1873" i="63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C16" i="64"/>
  <c r="AC15" i="64"/>
  <c r="AC14" i="64"/>
  <c r="AC13" i="64"/>
  <c r="AC12" i="64"/>
  <c r="AC11" i="64"/>
  <c r="AC10" i="64"/>
  <c r="AC9" i="64"/>
  <c r="A2" i="62" l="1"/>
  <c r="R20" i="64" l="1"/>
  <c r="R19" i="64"/>
  <c r="R18" i="64"/>
  <c r="R17" i="64"/>
  <c r="R16" i="64"/>
  <c r="R15" i="64"/>
  <c r="R14" i="64"/>
  <c r="R13" i="64"/>
  <c r="R12" i="64"/>
  <c r="R11" i="64"/>
  <c r="R10" i="64"/>
  <c r="R9" i="64"/>
  <c r="Q20" i="64"/>
  <c r="P20" i="64"/>
  <c r="O20" i="64"/>
  <c r="N20" i="64"/>
  <c r="M20" i="64"/>
  <c r="L20" i="64"/>
  <c r="Q19" i="64"/>
  <c r="P19" i="64"/>
  <c r="O19" i="64"/>
  <c r="N19" i="64"/>
  <c r="M19" i="64"/>
  <c r="L19" i="64"/>
  <c r="Q18" i="64"/>
  <c r="P18" i="64"/>
  <c r="O18" i="64"/>
  <c r="N18" i="64"/>
  <c r="M18" i="64"/>
  <c r="L18" i="64"/>
  <c r="Q17" i="64"/>
  <c r="P17" i="64"/>
  <c r="O17" i="64"/>
  <c r="N17" i="64"/>
  <c r="M17" i="64"/>
  <c r="L17" i="64"/>
  <c r="Q16" i="64"/>
  <c r="P16" i="64"/>
  <c r="O16" i="64"/>
  <c r="N16" i="64"/>
  <c r="M16" i="64"/>
  <c r="L16" i="64"/>
  <c r="Q15" i="64"/>
  <c r="P15" i="64"/>
  <c r="O15" i="64"/>
  <c r="N15" i="64"/>
  <c r="M15" i="64"/>
  <c r="L15" i="64"/>
  <c r="Q14" i="64"/>
  <c r="P14" i="64"/>
  <c r="O14" i="64"/>
  <c r="N14" i="64"/>
  <c r="M14" i="64"/>
  <c r="L14" i="64"/>
  <c r="Q13" i="64"/>
  <c r="P13" i="64"/>
  <c r="O13" i="64"/>
  <c r="N13" i="64"/>
  <c r="M13" i="64"/>
  <c r="L13" i="64"/>
  <c r="Q12" i="64"/>
  <c r="P12" i="64"/>
  <c r="O12" i="64"/>
  <c r="N12" i="64"/>
  <c r="M12" i="64"/>
  <c r="L12" i="64"/>
  <c r="Q11" i="64"/>
  <c r="P11" i="64"/>
  <c r="O11" i="64"/>
  <c r="N11" i="64"/>
  <c r="M11" i="64"/>
  <c r="L11" i="64"/>
  <c r="Q10" i="64"/>
  <c r="P10" i="64"/>
  <c r="O10" i="64"/>
  <c r="N10" i="64"/>
  <c r="M10" i="64"/>
  <c r="L10" i="64"/>
  <c r="Q9" i="64"/>
  <c r="P9" i="64"/>
  <c r="O9" i="64"/>
  <c r="N9" i="64"/>
  <c r="M9" i="64"/>
  <c r="L9" i="64"/>
  <c r="X17" i="2"/>
  <c r="AA33" i="2" s="1"/>
  <c r="AC18" i="2" l="1"/>
  <c r="AF52" i="2"/>
  <c r="AF51" i="2"/>
  <c r="AF50" i="2"/>
  <c r="AF49" i="2"/>
  <c r="AF48" i="2"/>
  <c r="AF47" i="2"/>
  <c r="AF46" i="2"/>
  <c r="AF45" i="2"/>
  <c r="AF44" i="2"/>
  <c r="AF43" i="2"/>
  <c r="AF42" i="2"/>
  <c r="AF41" i="2"/>
  <c r="I1873" i="63" l="1"/>
  <c r="I312" i="63"/>
  <c r="I311" i="63"/>
  <c r="I310" i="63"/>
  <c r="I309" i="63"/>
  <c r="I308" i="63"/>
  <c r="I307" i="63"/>
  <c r="I306" i="63"/>
  <c r="I305" i="63"/>
  <c r="I304" i="63"/>
  <c r="I303" i="63"/>
  <c r="I302" i="63"/>
  <c r="I301" i="63"/>
  <c r="I300" i="63"/>
  <c r="I299" i="63"/>
  <c r="I298" i="63"/>
  <c r="I297" i="63"/>
  <c r="I296" i="63"/>
  <c r="I295" i="63"/>
  <c r="I294" i="63"/>
  <c r="I293" i="63"/>
  <c r="I292" i="63"/>
  <c r="I291" i="63"/>
  <c r="I290" i="63"/>
  <c r="I289" i="63"/>
  <c r="I288" i="63"/>
  <c r="I287" i="63"/>
  <c r="I286" i="63"/>
  <c r="I285" i="63"/>
  <c r="I284" i="63"/>
  <c r="I283" i="63"/>
  <c r="I282" i="63"/>
  <c r="I281" i="63"/>
  <c r="I280" i="63"/>
  <c r="I279" i="63"/>
  <c r="I278" i="63"/>
  <c r="I277" i="63"/>
  <c r="I276" i="63"/>
  <c r="I275" i="63"/>
  <c r="I274" i="63"/>
  <c r="I273" i="63"/>
  <c r="I272" i="63"/>
  <c r="I271" i="63"/>
  <c r="I270" i="63"/>
  <c r="I269" i="63"/>
  <c r="I268" i="63"/>
  <c r="I267" i="63"/>
  <c r="I266" i="63"/>
  <c r="I265" i="63"/>
  <c r="I264" i="63"/>
  <c r="I263" i="63"/>
  <c r="I262" i="63"/>
  <c r="I261" i="63"/>
  <c r="I260" i="63"/>
  <c r="I259" i="63"/>
  <c r="I258" i="63"/>
  <c r="I257" i="63"/>
  <c r="I256" i="63"/>
  <c r="I255" i="63"/>
  <c r="I254" i="63"/>
  <c r="I253" i="63"/>
  <c r="I252" i="63"/>
  <c r="I251" i="63"/>
  <c r="I250" i="63"/>
  <c r="I249" i="63"/>
  <c r="I248" i="63"/>
  <c r="I247" i="63"/>
  <c r="I246" i="63"/>
  <c r="I245" i="63"/>
  <c r="I244" i="63"/>
  <c r="I243" i="63"/>
  <c r="I242" i="63"/>
  <c r="I241" i="63"/>
  <c r="I240" i="63"/>
  <c r="I239" i="63"/>
  <c r="I238" i="63"/>
  <c r="I237" i="63"/>
  <c r="I236" i="63"/>
  <c r="I235" i="63"/>
  <c r="I234" i="63"/>
  <c r="I233" i="63"/>
  <c r="I232" i="63"/>
  <c r="I231" i="63"/>
  <c r="I230" i="63"/>
  <c r="I229" i="63"/>
  <c r="I228" i="63"/>
  <c r="I227" i="63"/>
  <c r="I226" i="63"/>
  <c r="I225" i="63"/>
  <c r="I224" i="63"/>
  <c r="I223" i="63"/>
  <c r="I222" i="63"/>
  <c r="I221" i="63"/>
  <c r="I220" i="63"/>
  <c r="I219" i="63"/>
  <c r="I218" i="63"/>
  <c r="I217" i="63"/>
  <c r="I216" i="63"/>
  <c r="I215" i="63"/>
  <c r="I214" i="63"/>
  <c r="I213" i="63"/>
  <c r="I212" i="63"/>
  <c r="I211" i="63"/>
  <c r="I210" i="63"/>
  <c r="I209" i="63"/>
  <c r="I208" i="63"/>
  <c r="I207" i="63"/>
  <c r="I206" i="63"/>
  <c r="I205" i="63"/>
  <c r="I204" i="63"/>
  <c r="I203" i="63"/>
  <c r="I202" i="63"/>
  <c r="I201" i="63"/>
  <c r="I200" i="63"/>
  <c r="I199" i="63"/>
  <c r="I198" i="63"/>
  <c r="I197" i="63"/>
  <c r="I196" i="63"/>
  <c r="I195" i="63"/>
  <c r="I194" i="63"/>
  <c r="I193" i="63"/>
  <c r="I192" i="63"/>
  <c r="I191" i="63"/>
  <c r="I190" i="63"/>
  <c r="I189" i="63"/>
  <c r="I188" i="63"/>
  <c r="I187" i="63"/>
  <c r="I186" i="63"/>
  <c r="I185" i="63"/>
  <c r="I184" i="63"/>
  <c r="I183" i="63"/>
  <c r="I182" i="63"/>
  <c r="I181" i="63"/>
  <c r="I180" i="63"/>
  <c r="I179" i="63"/>
  <c r="I178" i="63"/>
  <c r="I177" i="63"/>
  <c r="I176" i="63"/>
  <c r="I175" i="63"/>
  <c r="I174" i="63"/>
  <c r="I173" i="63"/>
  <c r="I172" i="63"/>
  <c r="I171" i="63"/>
  <c r="I170" i="63"/>
  <c r="I169" i="63"/>
  <c r="I168" i="63"/>
  <c r="I167" i="63"/>
  <c r="I166" i="63"/>
  <c r="I165" i="63"/>
  <c r="I164" i="63"/>
  <c r="I163" i="63"/>
  <c r="I162" i="63"/>
  <c r="I161" i="63"/>
  <c r="I160" i="63"/>
  <c r="I159" i="63"/>
  <c r="I158" i="63"/>
  <c r="I157" i="63"/>
  <c r="I156" i="63"/>
  <c r="I155" i="63"/>
  <c r="I154" i="63"/>
  <c r="I153" i="63"/>
  <c r="I152" i="63"/>
  <c r="I151" i="63"/>
  <c r="I150" i="63"/>
  <c r="I149" i="63"/>
  <c r="I148" i="63"/>
  <c r="I147" i="63"/>
  <c r="I146" i="63"/>
  <c r="I145" i="63"/>
  <c r="I144" i="63"/>
  <c r="I143" i="63"/>
  <c r="I142" i="63"/>
  <c r="I141" i="63"/>
  <c r="I140" i="63"/>
  <c r="I139" i="63"/>
  <c r="I138" i="63"/>
  <c r="I137" i="63"/>
  <c r="I136" i="63"/>
  <c r="I135" i="63"/>
  <c r="I134" i="63"/>
  <c r="I133" i="63"/>
  <c r="I132" i="63"/>
  <c r="I131" i="63"/>
  <c r="I130" i="63"/>
  <c r="I129" i="63"/>
  <c r="I128" i="63"/>
  <c r="I127" i="63"/>
  <c r="I126" i="63"/>
  <c r="I125" i="63"/>
  <c r="I124" i="63"/>
  <c r="I123" i="63"/>
  <c r="I122" i="63"/>
  <c r="I121" i="63"/>
  <c r="I120" i="63"/>
  <c r="I119" i="63"/>
  <c r="I118" i="63"/>
  <c r="I117" i="63"/>
  <c r="I116" i="63"/>
  <c r="I115" i="63"/>
  <c r="I114" i="63"/>
  <c r="I113" i="63"/>
  <c r="I112" i="63"/>
  <c r="I111" i="63"/>
  <c r="I110" i="63"/>
  <c r="I109" i="63"/>
  <c r="I108" i="63"/>
  <c r="I107" i="63"/>
  <c r="I106" i="63"/>
  <c r="I105" i="63"/>
  <c r="I104" i="63"/>
  <c r="I103" i="63"/>
  <c r="I102" i="63"/>
  <c r="I101" i="63"/>
  <c r="I100" i="63"/>
  <c r="I99" i="63"/>
  <c r="I98" i="63"/>
  <c r="I97" i="63"/>
  <c r="I96" i="63"/>
  <c r="I95" i="63"/>
  <c r="I94" i="63"/>
  <c r="I93" i="63"/>
  <c r="I92" i="63"/>
  <c r="I91" i="63"/>
  <c r="I90" i="63"/>
  <c r="I89" i="63"/>
  <c r="I88" i="63"/>
  <c r="I87" i="63"/>
  <c r="I86" i="63"/>
  <c r="I85" i="63"/>
  <c r="I84" i="63"/>
  <c r="I83" i="63"/>
  <c r="I82" i="63"/>
  <c r="I81" i="63"/>
  <c r="I80" i="63"/>
  <c r="I79" i="63"/>
  <c r="I78" i="63"/>
  <c r="I77" i="63"/>
  <c r="I76" i="63"/>
  <c r="I75" i="63"/>
  <c r="I74" i="63"/>
  <c r="I73" i="63"/>
  <c r="I72" i="63"/>
  <c r="I71" i="63"/>
  <c r="I70" i="63"/>
  <c r="I69" i="63"/>
  <c r="I68" i="63"/>
  <c r="I67" i="63"/>
  <c r="I66" i="63"/>
  <c r="I65" i="63"/>
  <c r="I64" i="63"/>
  <c r="I63" i="63"/>
  <c r="I62" i="63"/>
  <c r="I61" i="63"/>
  <c r="I60" i="63"/>
  <c r="I59" i="63"/>
  <c r="I58" i="63"/>
  <c r="I57" i="63"/>
  <c r="I56" i="63"/>
  <c r="I55" i="63"/>
  <c r="I54" i="63"/>
  <c r="I53" i="63"/>
  <c r="I52" i="63"/>
  <c r="I51" i="63"/>
  <c r="I50" i="63"/>
  <c r="I49" i="63"/>
  <c r="I48" i="63"/>
  <c r="I47" i="63"/>
  <c r="I46" i="63"/>
  <c r="I45" i="63"/>
  <c r="I44" i="63"/>
  <c r="I43" i="63"/>
  <c r="I42" i="63"/>
  <c r="I41" i="63"/>
  <c r="I40" i="63"/>
  <c r="I39" i="63"/>
  <c r="I38" i="63"/>
  <c r="I37" i="63"/>
  <c r="I36" i="63"/>
  <c r="I35" i="63"/>
  <c r="I34" i="63"/>
  <c r="I33" i="63"/>
  <c r="I32" i="63"/>
  <c r="I31" i="63"/>
  <c r="I30" i="63"/>
  <c r="I29" i="63"/>
  <c r="I28" i="63"/>
  <c r="I27" i="63"/>
  <c r="I26" i="63"/>
  <c r="I25" i="63"/>
  <c r="I24" i="63"/>
  <c r="I23" i="63"/>
  <c r="I22" i="63"/>
  <c r="I21" i="63"/>
  <c r="I20" i="63"/>
  <c r="I19" i="63"/>
  <c r="I18" i="63"/>
  <c r="I17" i="63"/>
  <c r="I16" i="63"/>
  <c r="I15" i="63"/>
  <c r="I14" i="63"/>
  <c r="I13" i="63"/>
  <c r="I12" i="63"/>
  <c r="I11" i="63"/>
  <c r="I10" i="63"/>
  <c r="I9" i="63"/>
  <c r="I8" i="63"/>
  <c r="I7" i="63"/>
  <c r="I6" i="63"/>
  <c r="I5" i="63"/>
  <c r="I4" i="63"/>
  <c r="I3" i="63"/>
  <c r="I2" i="63"/>
  <c r="S61" i="63"/>
  <c r="S60" i="63"/>
  <c r="S59" i="63"/>
  <c r="S58" i="63"/>
  <c r="S57" i="63"/>
  <c r="S56" i="63"/>
  <c r="S55" i="63"/>
  <c r="S54" i="63"/>
  <c r="S53" i="63"/>
  <c r="S52" i="63"/>
  <c r="S51" i="63"/>
  <c r="S50" i="63"/>
  <c r="S49" i="63"/>
  <c r="S48" i="63"/>
  <c r="S47" i="63"/>
  <c r="S46" i="63"/>
  <c r="S45" i="63"/>
  <c r="S44" i="63"/>
  <c r="S43" i="63"/>
  <c r="S42" i="63"/>
  <c r="S41" i="63"/>
  <c r="S40" i="63"/>
  <c r="S39" i="63"/>
  <c r="S38" i="63"/>
  <c r="S37" i="63"/>
  <c r="S36" i="63"/>
  <c r="S35" i="63"/>
  <c r="S34" i="63"/>
  <c r="S33" i="63"/>
  <c r="S32" i="63"/>
  <c r="S31" i="63"/>
  <c r="S30" i="63"/>
  <c r="S29" i="63"/>
  <c r="S28" i="63"/>
  <c r="S27" i="63"/>
  <c r="S26" i="63"/>
  <c r="S25" i="63"/>
  <c r="S24" i="63"/>
  <c r="S23" i="63"/>
  <c r="S22" i="63"/>
  <c r="S21" i="63"/>
  <c r="S20" i="63"/>
  <c r="S19" i="63"/>
  <c r="S18" i="63"/>
  <c r="S17" i="63"/>
  <c r="S16" i="63"/>
  <c r="S15" i="63"/>
  <c r="S14" i="63"/>
  <c r="S13" i="63"/>
  <c r="S12" i="63"/>
  <c r="S11" i="63"/>
  <c r="S10" i="63"/>
  <c r="S9" i="63"/>
  <c r="S8" i="63"/>
  <c r="K20" i="64"/>
  <c r="K19" i="64"/>
  <c r="K18" i="64"/>
  <c r="K17" i="64"/>
  <c r="K16" i="64"/>
  <c r="K15" i="64"/>
  <c r="K14" i="64"/>
  <c r="K13" i="64"/>
  <c r="K12" i="64"/>
  <c r="K11" i="64"/>
  <c r="K10" i="64"/>
  <c r="K9" i="64"/>
  <c r="R8" i="64"/>
  <c r="Q8" i="64"/>
  <c r="P8" i="64"/>
  <c r="O8" i="64"/>
  <c r="N8" i="64"/>
  <c r="M8" i="64"/>
  <c r="L8" i="64"/>
  <c r="AC27" i="2"/>
  <c r="AC25" i="2"/>
  <c r="AC22" i="2"/>
  <c r="W18" i="2"/>
  <c r="W17" i="2"/>
  <c r="W16" i="2"/>
  <c r="W15" i="2"/>
  <c r="W14" i="2"/>
  <c r="W13" i="2"/>
  <c r="W12" i="2"/>
  <c r="W11" i="2"/>
  <c r="W10" i="2"/>
  <c r="W9" i="2"/>
  <c r="W8" i="2"/>
  <c r="W7" i="2"/>
  <c r="W6" i="2"/>
  <c r="X18" i="2"/>
  <c r="X16" i="2"/>
  <c r="AA32" i="2" s="1"/>
  <c r="X15" i="2"/>
  <c r="AA31" i="2" s="1"/>
  <c r="X14" i="2"/>
  <c r="AA30" i="2" s="1"/>
  <c r="X13" i="2"/>
  <c r="AA29" i="2" s="1"/>
  <c r="X12" i="2"/>
  <c r="AA28" i="2" s="1"/>
  <c r="X11" i="2"/>
  <c r="AA27" i="2" s="1"/>
  <c r="X10" i="2"/>
  <c r="AA26" i="2" s="1"/>
  <c r="X9" i="2"/>
  <c r="AA25" i="2" s="1"/>
  <c r="X8" i="2"/>
  <c r="AA24" i="2" s="1"/>
  <c r="X7" i="2"/>
  <c r="AA23" i="2" s="1"/>
  <c r="X6" i="2"/>
  <c r="AA22" i="2" s="1"/>
  <c r="V18" i="2"/>
  <c r="U18" i="2"/>
  <c r="T18" i="2"/>
  <c r="S18" i="2"/>
  <c r="R18" i="2"/>
  <c r="V17" i="2"/>
  <c r="U17" i="2"/>
  <c r="T17" i="2"/>
  <c r="S17" i="2"/>
  <c r="R17" i="2"/>
  <c r="V16" i="2"/>
  <c r="U16" i="2"/>
  <c r="T16" i="2"/>
  <c r="S16" i="2"/>
  <c r="R16" i="2"/>
  <c r="V15" i="2"/>
  <c r="U15" i="2"/>
  <c r="T15" i="2"/>
  <c r="S15" i="2"/>
  <c r="R15" i="2"/>
  <c r="V14" i="2"/>
  <c r="U14" i="2"/>
  <c r="T14" i="2"/>
  <c r="S14" i="2"/>
  <c r="R14" i="2"/>
  <c r="V13" i="2"/>
  <c r="U13" i="2"/>
  <c r="T13" i="2"/>
  <c r="S13" i="2"/>
  <c r="R13" i="2"/>
  <c r="V12" i="2"/>
  <c r="U12" i="2"/>
  <c r="T12" i="2"/>
  <c r="S12" i="2"/>
  <c r="R12" i="2"/>
  <c r="V11" i="2"/>
  <c r="U11" i="2"/>
  <c r="T11" i="2"/>
  <c r="S11" i="2"/>
  <c r="R11" i="2"/>
  <c r="V10" i="2"/>
  <c r="U10" i="2"/>
  <c r="T10" i="2"/>
  <c r="S10" i="2"/>
  <c r="R10" i="2"/>
  <c r="V9" i="2"/>
  <c r="U9" i="2"/>
  <c r="T9" i="2"/>
  <c r="S9" i="2"/>
  <c r="R9" i="2"/>
  <c r="V8" i="2"/>
  <c r="U8" i="2"/>
  <c r="T8" i="2"/>
  <c r="S8" i="2"/>
  <c r="R8" i="2"/>
  <c r="V7" i="2"/>
  <c r="U7" i="2"/>
  <c r="T7" i="2"/>
  <c r="S7" i="2"/>
  <c r="R7" i="2"/>
  <c r="V6" i="2"/>
  <c r="K22" i="63" l="1"/>
  <c r="K302" i="63"/>
  <c r="K306" i="63"/>
  <c r="K23" i="63"/>
  <c r="K303" i="63"/>
  <c r="K307" i="63"/>
  <c r="K20" i="63"/>
  <c r="K24" i="63"/>
  <c r="K304" i="63"/>
  <c r="K21" i="63"/>
  <c r="K25" i="63"/>
  <c r="K305" i="63"/>
  <c r="K746" i="63"/>
  <c r="K1010" i="63"/>
  <c r="K743" i="63"/>
  <c r="K747" i="63"/>
  <c r="K744" i="63"/>
  <c r="K748" i="63"/>
  <c r="K1008" i="63"/>
  <c r="K1012" i="63"/>
  <c r="K745" i="63"/>
  <c r="K1009" i="63"/>
  <c r="K1007" i="63"/>
  <c r="K1284" i="63"/>
  <c r="K1288" i="63"/>
  <c r="K1588" i="63"/>
  <c r="K1011" i="63"/>
  <c r="K1285" i="63"/>
  <c r="K1589" i="63"/>
  <c r="K1286" i="63"/>
  <c r="K1586" i="63"/>
  <c r="K1590" i="63"/>
  <c r="K1283" i="63"/>
  <c r="K1287" i="63"/>
  <c r="K1587" i="63"/>
  <c r="K1591" i="63"/>
  <c r="K62" i="63"/>
  <c r="K66" i="63"/>
  <c r="K334" i="63"/>
  <c r="K63" i="63"/>
  <c r="K67" i="63"/>
  <c r="K335" i="63"/>
  <c r="K64" i="63"/>
  <c r="K332" i="63"/>
  <c r="K336" i="63"/>
  <c r="K65" i="63"/>
  <c r="K333" i="63"/>
  <c r="K337" i="63"/>
  <c r="K782" i="63"/>
  <c r="K779" i="63"/>
  <c r="K783" i="63"/>
  <c r="K780" i="63"/>
  <c r="K784" i="63"/>
  <c r="K781" i="63"/>
  <c r="K1052" i="63"/>
  <c r="K1328" i="63"/>
  <c r="K1636" i="63"/>
  <c r="K1049" i="63"/>
  <c r="K1053" i="63"/>
  <c r="K1325" i="63"/>
  <c r="K1329" i="63"/>
  <c r="K1637" i="63"/>
  <c r="K1050" i="63"/>
  <c r="K1054" i="63"/>
  <c r="K1326" i="63"/>
  <c r="K1330" i="63"/>
  <c r="K1634" i="63"/>
  <c r="K1638" i="63"/>
  <c r="K1051" i="63"/>
  <c r="K1327" i="63"/>
  <c r="K1635" i="63"/>
  <c r="K1639" i="63"/>
  <c r="K130" i="63"/>
  <c r="K131" i="63"/>
  <c r="K128" i="63"/>
  <c r="K132" i="63"/>
  <c r="K129" i="63"/>
  <c r="K133" i="63"/>
  <c r="K386" i="63"/>
  <c r="K390" i="63"/>
  <c r="K834" i="63"/>
  <c r="K838" i="63"/>
  <c r="K387" i="63"/>
  <c r="K391" i="63"/>
  <c r="K835" i="63"/>
  <c r="K388" i="63"/>
  <c r="K836" i="63"/>
  <c r="K389" i="63"/>
  <c r="K833" i="63"/>
  <c r="K837" i="63"/>
  <c r="K1112" i="63"/>
  <c r="K1396" i="63"/>
  <c r="K1109" i="63"/>
  <c r="K1113" i="63"/>
  <c r="K1397" i="63"/>
  <c r="K1110" i="63"/>
  <c r="K1114" i="63"/>
  <c r="K1394" i="63"/>
  <c r="K1398" i="63"/>
  <c r="K1111" i="63"/>
  <c r="K1395" i="63"/>
  <c r="K1399" i="63"/>
  <c r="K1707" i="63"/>
  <c r="K1711" i="63"/>
  <c r="K1708" i="63"/>
  <c r="K1709" i="63"/>
  <c r="K1706" i="63"/>
  <c r="K1710" i="63"/>
  <c r="K206" i="63"/>
  <c r="K210" i="63"/>
  <c r="K207" i="63"/>
  <c r="K211" i="63"/>
  <c r="K208" i="63"/>
  <c r="K209" i="63"/>
  <c r="K454" i="63"/>
  <c r="K906" i="63"/>
  <c r="K910" i="63"/>
  <c r="K455" i="63"/>
  <c r="K907" i="63"/>
  <c r="K452" i="63"/>
  <c r="K456" i="63"/>
  <c r="K908" i="63"/>
  <c r="K453" i="63"/>
  <c r="K457" i="63"/>
  <c r="K905" i="63"/>
  <c r="K909" i="63"/>
  <c r="K1184" i="63"/>
  <c r="K1472" i="63"/>
  <c r="K1476" i="63"/>
  <c r="K1181" i="63"/>
  <c r="K1185" i="63"/>
  <c r="K1473" i="63"/>
  <c r="K1477" i="63"/>
  <c r="K1182" i="63"/>
  <c r="K1186" i="63"/>
  <c r="K1474" i="63"/>
  <c r="K1183" i="63"/>
  <c r="K1475" i="63"/>
  <c r="K1787" i="63"/>
  <c r="K1784" i="63"/>
  <c r="K1788" i="63"/>
  <c r="K1785" i="63"/>
  <c r="K1789" i="63"/>
  <c r="K1786" i="63"/>
  <c r="K278" i="63"/>
  <c r="K282" i="63"/>
  <c r="K279" i="63"/>
  <c r="K283" i="63"/>
  <c r="K280" i="63"/>
  <c r="K281" i="63"/>
  <c r="K526" i="63"/>
  <c r="K610" i="63"/>
  <c r="K614" i="63"/>
  <c r="K618" i="63"/>
  <c r="K622" i="63"/>
  <c r="K626" i="63"/>
  <c r="K527" i="63"/>
  <c r="K611" i="63"/>
  <c r="K615" i="63"/>
  <c r="K619" i="63"/>
  <c r="K623" i="63"/>
  <c r="K627" i="63"/>
  <c r="K524" i="63"/>
  <c r="K528" i="63"/>
  <c r="K612" i="63"/>
  <c r="K616" i="63"/>
  <c r="K620" i="63"/>
  <c r="K624" i="63"/>
  <c r="K525" i="63"/>
  <c r="K529" i="63"/>
  <c r="K613" i="63"/>
  <c r="K617" i="63"/>
  <c r="K621" i="63"/>
  <c r="K625" i="63"/>
  <c r="K1556" i="63"/>
  <c r="K1560" i="63"/>
  <c r="K1557" i="63"/>
  <c r="K1561" i="63"/>
  <c r="K1558" i="63"/>
  <c r="K1559" i="63"/>
  <c r="K2" i="63"/>
  <c r="K6" i="63"/>
  <c r="K290" i="63"/>
  <c r="K294" i="63"/>
  <c r="K3" i="63"/>
  <c r="K7" i="63"/>
  <c r="K291" i="63"/>
  <c r="K295" i="63"/>
  <c r="K4" i="63"/>
  <c r="K292" i="63"/>
  <c r="K5" i="63"/>
  <c r="K293" i="63"/>
  <c r="K734" i="63"/>
  <c r="K990" i="63"/>
  <c r="K994" i="63"/>
  <c r="K731" i="63"/>
  <c r="K735" i="63"/>
  <c r="K732" i="63"/>
  <c r="K736" i="63"/>
  <c r="K992" i="63"/>
  <c r="K733" i="63"/>
  <c r="K989" i="63"/>
  <c r="K993" i="63"/>
  <c r="K991" i="63"/>
  <c r="K1268" i="63"/>
  <c r="K1568" i="63"/>
  <c r="K1572" i="63"/>
  <c r="K1265" i="63"/>
  <c r="K1269" i="63"/>
  <c r="K1569" i="63"/>
  <c r="K1573" i="63"/>
  <c r="K1266" i="63"/>
  <c r="K1270" i="63"/>
  <c r="K1570" i="63"/>
  <c r="K1267" i="63"/>
  <c r="K1571" i="63"/>
  <c r="K38" i="63"/>
  <c r="K42" i="63"/>
  <c r="K314" i="63"/>
  <c r="K318" i="63"/>
  <c r="K39" i="63"/>
  <c r="K43" i="63"/>
  <c r="K315" i="63"/>
  <c r="K319" i="63"/>
  <c r="K40" i="63"/>
  <c r="K316" i="63"/>
  <c r="K41" i="63"/>
  <c r="K317" i="63"/>
  <c r="K554" i="63"/>
  <c r="K558" i="63"/>
  <c r="K562" i="63"/>
  <c r="K555" i="63"/>
  <c r="K559" i="63"/>
  <c r="K563" i="63"/>
  <c r="K556" i="63"/>
  <c r="K560" i="63"/>
  <c r="K564" i="63"/>
  <c r="K557" i="63"/>
  <c r="K561" i="63"/>
  <c r="K565" i="63"/>
  <c r="K1296" i="63"/>
  <c r="K1300" i="63"/>
  <c r="K1604" i="63"/>
  <c r="K1608" i="63"/>
  <c r="K1297" i="63"/>
  <c r="K1605" i="63"/>
  <c r="K1609" i="63"/>
  <c r="K1298" i="63"/>
  <c r="K1606" i="63"/>
  <c r="K1295" i="63"/>
  <c r="K1299" i="63"/>
  <c r="K1607" i="63"/>
  <c r="K642" i="63"/>
  <c r="K646" i="63"/>
  <c r="K678" i="63"/>
  <c r="K682" i="63"/>
  <c r="K770" i="63"/>
  <c r="K643" i="63"/>
  <c r="K679" i="63"/>
  <c r="K767" i="63"/>
  <c r="K771" i="63"/>
  <c r="K644" i="63"/>
  <c r="K680" i="63"/>
  <c r="K768" i="63"/>
  <c r="K772" i="63"/>
  <c r="K641" i="63"/>
  <c r="K645" i="63"/>
  <c r="K677" i="63"/>
  <c r="K681" i="63"/>
  <c r="K769" i="63"/>
  <c r="K1040" i="63"/>
  <c r="K1316" i="63"/>
  <c r="K1624" i="63"/>
  <c r="K1037" i="63"/>
  <c r="K1041" i="63"/>
  <c r="K1313" i="63"/>
  <c r="K1317" i="63"/>
  <c r="K1625" i="63"/>
  <c r="K1038" i="63"/>
  <c r="K1042" i="63"/>
  <c r="K1314" i="63"/>
  <c r="K1318" i="63"/>
  <c r="K1622" i="63"/>
  <c r="K1626" i="63"/>
  <c r="K1039" i="63"/>
  <c r="K1315" i="63"/>
  <c r="K1623" i="63"/>
  <c r="K1627" i="63"/>
  <c r="K70" i="63"/>
  <c r="K71" i="63"/>
  <c r="K68" i="63"/>
  <c r="K72" i="63"/>
  <c r="K69" i="63"/>
  <c r="K73" i="63"/>
  <c r="K566" i="63"/>
  <c r="K570" i="63"/>
  <c r="K690" i="63"/>
  <c r="K694" i="63"/>
  <c r="K786" i="63"/>
  <c r="K790" i="63"/>
  <c r="K567" i="63"/>
  <c r="K571" i="63"/>
  <c r="K691" i="63"/>
  <c r="K787" i="63"/>
  <c r="K568" i="63"/>
  <c r="K692" i="63"/>
  <c r="K788" i="63"/>
  <c r="K569" i="63"/>
  <c r="K689" i="63"/>
  <c r="K693" i="63"/>
  <c r="K785" i="63"/>
  <c r="K789" i="63"/>
  <c r="K1332" i="63"/>
  <c r="K1336" i="63"/>
  <c r="K1640" i="63"/>
  <c r="K1644" i="63"/>
  <c r="K1333" i="63"/>
  <c r="K1641" i="63"/>
  <c r="K1645" i="63"/>
  <c r="K1334" i="63"/>
  <c r="K1642" i="63"/>
  <c r="K1331" i="63"/>
  <c r="K1335" i="63"/>
  <c r="K1643" i="63"/>
  <c r="K106" i="63"/>
  <c r="K107" i="63"/>
  <c r="K104" i="63"/>
  <c r="K108" i="63"/>
  <c r="K105" i="63"/>
  <c r="K109" i="63"/>
  <c r="K362" i="63"/>
  <c r="K366" i="63"/>
  <c r="K586" i="63"/>
  <c r="K590" i="63"/>
  <c r="K363" i="63"/>
  <c r="K367" i="63"/>
  <c r="K587" i="63"/>
  <c r="K591" i="63"/>
  <c r="K364" i="63"/>
  <c r="K588" i="63"/>
  <c r="K365" i="63"/>
  <c r="K589" i="63"/>
  <c r="K1092" i="63"/>
  <c r="K1096" i="63"/>
  <c r="K1372" i="63"/>
  <c r="K1093" i="63"/>
  <c r="K1373" i="63"/>
  <c r="K1685" i="63"/>
  <c r="K1094" i="63"/>
  <c r="K1370" i="63"/>
  <c r="K1374" i="63"/>
  <c r="K1682" i="63"/>
  <c r="K1686" i="63"/>
  <c r="K1091" i="63"/>
  <c r="K1095" i="63"/>
  <c r="K1371" i="63"/>
  <c r="K1375" i="63"/>
  <c r="K1683" i="63"/>
  <c r="K1687" i="63"/>
  <c r="K1684" i="63"/>
  <c r="K110" i="63"/>
  <c r="K114" i="63"/>
  <c r="K111" i="63"/>
  <c r="K115" i="63"/>
  <c r="K112" i="63"/>
  <c r="K113" i="63"/>
  <c r="K370" i="63"/>
  <c r="K594" i="63"/>
  <c r="K818" i="63"/>
  <c r="K371" i="63"/>
  <c r="K595" i="63"/>
  <c r="K815" i="63"/>
  <c r="K819" i="63"/>
  <c r="K368" i="63"/>
  <c r="K372" i="63"/>
  <c r="K592" i="63"/>
  <c r="K596" i="63"/>
  <c r="K816" i="63"/>
  <c r="K820" i="63"/>
  <c r="K369" i="63"/>
  <c r="K373" i="63"/>
  <c r="K593" i="63"/>
  <c r="K597" i="63"/>
  <c r="K817" i="63"/>
  <c r="K1376" i="63"/>
  <c r="K1380" i="63"/>
  <c r="K1377" i="63"/>
  <c r="K1381" i="63"/>
  <c r="K1689" i="63"/>
  <c r="K1378" i="63"/>
  <c r="K1690" i="63"/>
  <c r="K1379" i="63"/>
  <c r="K1691" i="63"/>
  <c r="K1688" i="63"/>
  <c r="K1692" i="63"/>
  <c r="K1693" i="63"/>
  <c r="K134" i="63"/>
  <c r="K138" i="63"/>
  <c r="K135" i="63"/>
  <c r="K139" i="63"/>
  <c r="K136" i="63"/>
  <c r="K137" i="63"/>
  <c r="K710" i="63"/>
  <c r="K842" i="63"/>
  <c r="K707" i="63"/>
  <c r="K711" i="63"/>
  <c r="K839" i="63"/>
  <c r="K843" i="63"/>
  <c r="K708" i="63"/>
  <c r="K712" i="63"/>
  <c r="K840" i="63"/>
  <c r="K844" i="63"/>
  <c r="K709" i="63"/>
  <c r="K841" i="63"/>
  <c r="K1116" i="63"/>
  <c r="K1120" i="63"/>
  <c r="K1400" i="63"/>
  <c r="K1404" i="63"/>
  <c r="K1117" i="63"/>
  <c r="K1401" i="63"/>
  <c r="K1405" i="63"/>
  <c r="K1118" i="63"/>
  <c r="K1402" i="63"/>
  <c r="K1115" i="63"/>
  <c r="K1119" i="63"/>
  <c r="K1403" i="63"/>
  <c r="K1715" i="63"/>
  <c r="K1712" i="63"/>
  <c r="K1716" i="63"/>
  <c r="K1713" i="63"/>
  <c r="K1717" i="63"/>
  <c r="K1714" i="63"/>
  <c r="K166" i="63"/>
  <c r="K167" i="63"/>
  <c r="K164" i="63"/>
  <c r="K168" i="63"/>
  <c r="K165" i="63"/>
  <c r="K169" i="63"/>
  <c r="K714" i="63"/>
  <c r="K718" i="63"/>
  <c r="K866" i="63"/>
  <c r="K715" i="63"/>
  <c r="K863" i="63"/>
  <c r="K867" i="63"/>
  <c r="K716" i="63"/>
  <c r="K864" i="63"/>
  <c r="K868" i="63"/>
  <c r="K713" i="63"/>
  <c r="K717" i="63"/>
  <c r="K865" i="63"/>
  <c r="K1148" i="63"/>
  <c r="K1432" i="63"/>
  <c r="K1145" i="63"/>
  <c r="K1149" i="63"/>
  <c r="K1433" i="63"/>
  <c r="K1146" i="63"/>
  <c r="K1150" i="63"/>
  <c r="K1430" i="63"/>
  <c r="K1434" i="63"/>
  <c r="K1147" i="63"/>
  <c r="K1431" i="63"/>
  <c r="K1435" i="63"/>
  <c r="K1743" i="63"/>
  <c r="K1747" i="63"/>
  <c r="K1744" i="63"/>
  <c r="K1745" i="63"/>
  <c r="K1742" i="63"/>
  <c r="K1746" i="63"/>
  <c r="K194" i="63"/>
  <c r="K198" i="63"/>
  <c r="K195" i="63"/>
  <c r="K199" i="63"/>
  <c r="K196" i="63"/>
  <c r="K197" i="63"/>
  <c r="K442" i="63"/>
  <c r="K606" i="63"/>
  <c r="K894" i="63"/>
  <c r="K898" i="63"/>
  <c r="K443" i="63"/>
  <c r="K607" i="63"/>
  <c r="K895" i="63"/>
  <c r="K440" i="63"/>
  <c r="K444" i="63"/>
  <c r="K604" i="63"/>
  <c r="K608" i="63"/>
  <c r="K896" i="63"/>
  <c r="K441" i="63"/>
  <c r="K445" i="63"/>
  <c r="K605" i="63"/>
  <c r="K609" i="63"/>
  <c r="K893" i="63"/>
  <c r="K897" i="63"/>
  <c r="K1460" i="63"/>
  <c r="K1464" i="63"/>
  <c r="K1461" i="63"/>
  <c r="K1465" i="63"/>
  <c r="K1462" i="63"/>
  <c r="K1463" i="63"/>
  <c r="K1775" i="63"/>
  <c r="K1772" i="63"/>
  <c r="K1776" i="63"/>
  <c r="K1773" i="63"/>
  <c r="K1777" i="63"/>
  <c r="K1774" i="63"/>
  <c r="K214" i="63"/>
  <c r="K215" i="63"/>
  <c r="K212" i="63"/>
  <c r="K216" i="63"/>
  <c r="K213" i="63"/>
  <c r="K217" i="63"/>
  <c r="K458" i="63"/>
  <c r="K462" i="63"/>
  <c r="K914" i="63"/>
  <c r="K459" i="63"/>
  <c r="K463" i="63"/>
  <c r="K911" i="63"/>
  <c r="K915" i="63"/>
  <c r="K460" i="63"/>
  <c r="K912" i="63"/>
  <c r="K916" i="63"/>
  <c r="K461" i="63"/>
  <c r="K913" i="63"/>
  <c r="K1188" i="63"/>
  <c r="K1192" i="63"/>
  <c r="K1480" i="63"/>
  <c r="K1189" i="63"/>
  <c r="K1481" i="63"/>
  <c r="K1190" i="63"/>
  <c r="K1478" i="63"/>
  <c r="K1482" i="63"/>
  <c r="K1187" i="63"/>
  <c r="K1191" i="63"/>
  <c r="K1479" i="63"/>
  <c r="K1483" i="63"/>
  <c r="K1791" i="63"/>
  <c r="K1795" i="63"/>
  <c r="K1792" i="63"/>
  <c r="K1793" i="63"/>
  <c r="K1790" i="63"/>
  <c r="K1794" i="63"/>
  <c r="K482" i="63"/>
  <c r="K486" i="63"/>
  <c r="K654" i="63"/>
  <c r="K658" i="63"/>
  <c r="K942" i="63"/>
  <c r="K946" i="63"/>
  <c r="K483" i="63"/>
  <c r="K487" i="63"/>
  <c r="K655" i="63"/>
  <c r="K943" i="63"/>
  <c r="K484" i="63"/>
  <c r="K656" i="63"/>
  <c r="K944" i="63"/>
  <c r="K485" i="63"/>
  <c r="K653" i="63"/>
  <c r="K657" i="63"/>
  <c r="K941" i="63"/>
  <c r="K945" i="63"/>
  <c r="K1220" i="63"/>
  <c r="K1508" i="63"/>
  <c r="K1512" i="63"/>
  <c r="K1217" i="63"/>
  <c r="K1221" i="63"/>
  <c r="K1509" i="63"/>
  <c r="K1513" i="63"/>
  <c r="K1218" i="63"/>
  <c r="K1222" i="63"/>
  <c r="K1510" i="63"/>
  <c r="K1219" i="63"/>
  <c r="K1511" i="63"/>
  <c r="K1823" i="63"/>
  <c r="K1820" i="63"/>
  <c r="K1824" i="63"/>
  <c r="K1821" i="63"/>
  <c r="K1825" i="63"/>
  <c r="K1822" i="63"/>
  <c r="K254" i="63"/>
  <c r="K258" i="63"/>
  <c r="K255" i="63"/>
  <c r="K259" i="63"/>
  <c r="K256" i="63"/>
  <c r="K257" i="63"/>
  <c r="K502" i="63"/>
  <c r="K966" i="63"/>
  <c r="K970" i="63"/>
  <c r="K503" i="63"/>
  <c r="K967" i="63"/>
  <c r="K500" i="63"/>
  <c r="K504" i="63"/>
  <c r="K968" i="63"/>
  <c r="K501" i="63"/>
  <c r="K505" i="63"/>
  <c r="K965" i="63"/>
  <c r="K969" i="63"/>
  <c r="K1244" i="63"/>
  <c r="K1532" i="63"/>
  <c r="K1536" i="63"/>
  <c r="K1241" i="63"/>
  <c r="K1245" i="63"/>
  <c r="K1533" i="63"/>
  <c r="K1537" i="63"/>
  <c r="K1242" i="63"/>
  <c r="K1246" i="63"/>
  <c r="K1534" i="63"/>
  <c r="K1243" i="63"/>
  <c r="K1535" i="63"/>
  <c r="K1847" i="63"/>
  <c r="K1844" i="63"/>
  <c r="K1848" i="63"/>
  <c r="K1845" i="63"/>
  <c r="K1849" i="63"/>
  <c r="K1846" i="63"/>
  <c r="K286" i="63"/>
  <c r="K287" i="63"/>
  <c r="K284" i="63"/>
  <c r="K288" i="63"/>
  <c r="K285" i="63"/>
  <c r="K289" i="63"/>
  <c r="K530" i="63"/>
  <c r="K534" i="63"/>
  <c r="K630" i="63"/>
  <c r="K634" i="63"/>
  <c r="K638" i="63"/>
  <c r="K531" i="63"/>
  <c r="K535" i="63"/>
  <c r="K631" i="63"/>
  <c r="K635" i="63"/>
  <c r="K639" i="63"/>
  <c r="K532" i="63"/>
  <c r="K628" i="63"/>
  <c r="K632" i="63"/>
  <c r="K636" i="63"/>
  <c r="K533" i="63"/>
  <c r="K629" i="63"/>
  <c r="K633" i="63"/>
  <c r="K637" i="63"/>
  <c r="K1564" i="63"/>
  <c r="K1565" i="63"/>
  <c r="K1562" i="63"/>
  <c r="K1566" i="63"/>
  <c r="K1563" i="63"/>
  <c r="K1567" i="63"/>
  <c r="K1868" i="63"/>
  <c r="K1872" i="63"/>
  <c r="K1869" i="63"/>
  <c r="K1873" i="63"/>
  <c r="K1871" i="63"/>
  <c r="K1870" i="63"/>
  <c r="K34" i="63"/>
  <c r="K35" i="63"/>
  <c r="K32" i="63"/>
  <c r="K36" i="63"/>
  <c r="K33" i="63"/>
  <c r="K37" i="63"/>
  <c r="K550" i="63"/>
  <c r="K674" i="63"/>
  <c r="K551" i="63"/>
  <c r="K671" i="63"/>
  <c r="K675" i="63"/>
  <c r="K548" i="63"/>
  <c r="K552" i="63"/>
  <c r="K672" i="63"/>
  <c r="K676" i="63"/>
  <c r="K549" i="63"/>
  <c r="K553" i="63"/>
  <c r="K673" i="63"/>
  <c r="K1021" i="63"/>
  <c r="K1019" i="63"/>
  <c r="K1024" i="63"/>
  <c r="K1292" i="63"/>
  <c r="K1600" i="63"/>
  <c r="K1020" i="63"/>
  <c r="K1289" i="63"/>
  <c r="K1293" i="63"/>
  <c r="K1601" i="63"/>
  <c r="K1022" i="63"/>
  <c r="K1290" i="63"/>
  <c r="K1294" i="63"/>
  <c r="K1598" i="63"/>
  <c r="K1602" i="63"/>
  <c r="K1023" i="63"/>
  <c r="K1291" i="63"/>
  <c r="K1599" i="63"/>
  <c r="K1603" i="63"/>
  <c r="K86" i="63"/>
  <c r="K90" i="63"/>
  <c r="K87" i="63"/>
  <c r="K91" i="63"/>
  <c r="K88" i="63"/>
  <c r="K89" i="63"/>
  <c r="K346" i="63"/>
  <c r="K798" i="63"/>
  <c r="K802" i="63"/>
  <c r="K347" i="63"/>
  <c r="K799" i="63"/>
  <c r="K344" i="63"/>
  <c r="K348" i="63"/>
  <c r="K800" i="63"/>
  <c r="K345" i="63"/>
  <c r="K349" i="63"/>
  <c r="K797" i="63"/>
  <c r="K801" i="63"/>
  <c r="K1068" i="63"/>
  <c r="K1072" i="63"/>
  <c r="K1352" i="63"/>
  <c r="K1660" i="63"/>
  <c r="K1069" i="63"/>
  <c r="K1349" i="63"/>
  <c r="K1353" i="63"/>
  <c r="K1661" i="63"/>
  <c r="K1070" i="63"/>
  <c r="K1350" i="63"/>
  <c r="K1354" i="63"/>
  <c r="K1658" i="63"/>
  <c r="K1662" i="63"/>
  <c r="K1067" i="63"/>
  <c r="K1071" i="63"/>
  <c r="K1351" i="63"/>
  <c r="K1659" i="63"/>
  <c r="K1663" i="63"/>
  <c r="K190" i="63"/>
  <c r="K191" i="63"/>
  <c r="K188" i="63"/>
  <c r="K192" i="63"/>
  <c r="K189" i="63"/>
  <c r="K193" i="63"/>
  <c r="K434" i="63"/>
  <c r="K438" i="63"/>
  <c r="K890" i="63"/>
  <c r="K435" i="63"/>
  <c r="K439" i="63"/>
  <c r="K887" i="63"/>
  <c r="K891" i="63"/>
  <c r="K436" i="63"/>
  <c r="K888" i="63"/>
  <c r="K892" i="63"/>
  <c r="K437" i="63"/>
  <c r="K889" i="63"/>
  <c r="K1172" i="63"/>
  <c r="K1456" i="63"/>
  <c r="K1169" i="63"/>
  <c r="K1173" i="63"/>
  <c r="K1457" i="63"/>
  <c r="K1170" i="63"/>
  <c r="K1174" i="63"/>
  <c r="K1454" i="63"/>
  <c r="K1458" i="63"/>
  <c r="K1171" i="63"/>
  <c r="K1455" i="63"/>
  <c r="K1459" i="63"/>
  <c r="K1767" i="63"/>
  <c r="K1771" i="63"/>
  <c r="K1768" i="63"/>
  <c r="K1769" i="63"/>
  <c r="K1766" i="63"/>
  <c r="K1770" i="63"/>
  <c r="K662" i="63"/>
  <c r="K726" i="63"/>
  <c r="K730" i="63"/>
  <c r="K962" i="63"/>
  <c r="K659" i="63"/>
  <c r="K663" i="63"/>
  <c r="K727" i="63"/>
  <c r="K959" i="63"/>
  <c r="K963" i="63"/>
  <c r="K660" i="63"/>
  <c r="K664" i="63"/>
  <c r="K728" i="63"/>
  <c r="K960" i="63"/>
  <c r="K964" i="63"/>
  <c r="K661" i="63"/>
  <c r="K725" i="63"/>
  <c r="K729" i="63"/>
  <c r="K961" i="63"/>
  <c r="K1236" i="63"/>
  <c r="K1240" i="63"/>
  <c r="K1528" i="63"/>
  <c r="K1237" i="63"/>
  <c r="K1529" i="63"/>
  <c r="K1238" i="63"/>
  <c r="K1526" i="63"/>
  <c r="K1530" i="63"/>
  <c r="K1235" i="63"/>
  <c r="K1239" i="63"/>
  <c r="K1527" i="63"/>
  <c r="K1531" i="63"/>
  <c r="K1839" i="63"/>
  <c r="K1843" i="63"/>
  <c r="K1840" i="63"/>
  <c r="K1841" i="63"/>
  <c r="K1838" i="63"/>
  <c r="K1842" i="63"/>
  <c r="K10" i="63"/>
  <c r="K298" i="63"/>
  <c r="K11" i="63"/>
  <c r="K299" i="63"/>
  <c r="K8" i="63"/>
  <c r="K12" i="63"/>
  <c r="K296" i="63"/>
  <c r="K300" i="63"/>
  <c r="K9" i="63"/>
  <c r="K13" i="63"/>
  <c r="K297" i="63"/>
  <c r="K301" i="63"/>
  <c r="K738" i="63"/>
  <c r="K742" i="63"/>
  <c r="K998" i="63"/>
  <c r="K739" i="63"/>
  <c r="K740" i="63"/>
  <c r="K996" i="63"/>
  <c r="K1000" i="63"/>
  <c r="K737" i="63"/>
  <c r="K741" i="63"/>
  <c r="K997" i="63"/>
  <c r="K1272" i="63"/>
  <c r="K1276" i="63"/>
  <c r="K1576" i="63"/>
  <c r="K995" i="63"/>
  <c r="K1273" i="63"/>
  <c r="K1577" i="63"/>
  <c r="K999" i="63"/>
  <c r="K1274" i="63"/>
  <c r="K1574" i="63"/>
  <c r="K1578" i="63"/>
  <c r="K1271" i="63"/>
  <c r="K1275" i="63"/>
  <c r="K1575" i="63"/>
  <c r="K1579" i="63"/>
  <c r="K182" i="63"/>
  <c r="K186" i="63"/>
  <c r="K183" i="63"/>
  <c r="K187" i="63"/>
  <c r="K184" i="63"/>
  <c r="K185" i="63"/>
  <c r="K430" i="63"/>
  <c r="K882" i="63"/>
  <c r="K886" i="63"/>
  <c r="K431" i="63"/>
  <c r="K883" i="63"/>
  <c r="K428" i="63"/>
  <c r="K432" i="63"/>
  <c r="K884" i="63"/>
  <c r="K429" i="63"/>
  <c r="K433" i="63"/>
  <c r="K881" i="63"/>
  <c r="K885" i="63"/>
  <c r="K1164" i="63"/>
  <c r="K1168" i="63"/>
  <c r="K1448" i="63"/>
  <c r="K1452" i="63"/>
  <c r="K1165" i="63"/>
  <c r="K1449" i="63"/>
  <c r="K1453" i="63"/>
  <c r="K1166" i="63"/>
  <c r="K1450" i="63"/>
  <c r="K1163" i="63"/>
  <c r="K1167" i="63"/>
  <c r="K1451" i="63"/>
  <c r="K1763" i="63"/>
  <c r="K1760" i="63"/>
  <c r="K1764" i="63"/>
  <c r="K1761" i="63"/>
  <c r="K1765" i="63"/>
  <c r="K1762" i="63"/>
  <c r="K46" i="63"/>
  <c r="K322" i="63"/>
  <c r="K47" i="63"/>
  <c r="K323" i="63"/>
  <c r="K44" i="63"/>
  <c r="K48" i="63"/>
  <c r="K320" i="63"/>
  <c r="K324" i="63"/>
  <c r="K45" i="63"/>
  <c r="K49" i="63"/>
  <c r="K321" i="63"/>
  <c r="K325" i="63"/>
  <c r="K758" i="63"/>
  <c r="K755" i="63"/>
  <c r="K759" i="63"/>
  <c r="K756" i="63"/>
  <c r="K760" i="63"/>
  <c r="K757" i="63"/>
  <c r="K1028" i="63"/>
  <c r="K1304" i="63"/>
  <c r="K1612" i="63"/>
  <c r="K1025" i="63"/>
  <c r="K1029" i="63"/>
  <c r="K1301" i="63"/>
  <c r="K1305" i="63"/>
  <c r="K1613" i="63"/>
  <c r="K1026" i="63"/>
  <c r="K1030" i="63"/>
  <c r="K1302" i="63"/>
  <c r="K1306" i="63"/>
  <c r="K1610" i="63"/>
  <c r="K1614" i="63"/>
  <c r="K1027" i="63"/>
  <c r="K1303" i="63"/>
  <c r="K1611" i="63"/>
  <c r="K1615" i="63"/>
  <c r="K58" i="63"/>
  <c r="K59" i="63"/>
  <c r="K56" i="63"/>
  <c r="K60" i="63"/>
  <c r="K57" i="63"/>
  <c r="K61" i="63"/>
  <c r="K686" i="63"/>
  <c r="K774" i="63"/>
  <c r="K778" i="63"/>
  <c r="K683" i="63"/>
  <c r="K687" i="63"/>
  <c r="K775" i="63"/>
  <c r="K684" i="63"/>
  <c r="K688" i="63"/>
  <c r="K776" i="63"/>
  <c r="K685" i="63"/>
  <c r="K773" i="63"/>
  <c r="K777" i="63"/>
  <c r="K1044" i="63"/>
  <c r="K1048" i="63"/>
  <c r="K1320" i="63"/>
  <c r="K1324" i="63"/>
  <c r="K1628" i="63"/>
  <c r="K1632" i="63"/>
  <c r="K1045" i="63"/>
  <c r="K1321" i="63"/>
  <c r="K1629" i="63"/>
  <c r="K1633" i="63"/>
  <c r="K1046" i="63"/>
  <c r="K1322" i="63"/>
  <c r="K1630" i="63"/>
  <c r="K1043" i="63"/>
  <c r="K1047" i="63"/>
  <c r="K1319" i="63"/>
  <c r="K1323" i="63"/>
  <c r="K1631" i="63"/>
  <c r="K74" i="63"/>
  <c r="K78" i="63"/>
  <c r="K75" i="63"/>
  <c r="K79" i="63"/>
  <c r="K76" i="63"/>
  <c r="K77" i="63"/>
  <c r="K574" i="63"/>
  <c r="K698" i="63"/>
  <c r="K575" i="63"/>
  <c r="K695" i="63"/>
  <c r="K699" i="63"/>
  <c r="K572" i="63"/>
  <c r="K576" i="63"/>
  <c r="K696" i="63"/>
  <c r="K700" i="63"/>
  <c r="K573" i="63"/>
  <c r="K577" i="63"/>
  <c r="K697" i="63"/>
  <c r="K1056" i="63"/>
  <c r="K1060" i="63"/>
  <c r="K1340" i="63"/>
  <c r="K1648" i="63"/>
  <c r="K1057" i="63"/>
  <c r="K1337" i="63"/>
  <c r="K1341" i="63"/>
  <c r="K1649" i="63"/>
  <c r="K1058" i="63"/>
  <c r="K1338" i="63"/>
  <c r="K1342" i="63"/>
  <c r="K1646" i="63"/>
  <c r="K1650" i="63"/>
  <c r="K1055" i="63"/>
  <c r="K1059" i="63"/>
  <c r="K1339" i="63"/>
  <c r="K1647" i="63"/>
  <c r="K1651" i="63"/>
  <c r="K94" i="63"/>
  <c r="K95" i="63"/>
  <c r="K92" i="63"/>
  <c r="K96" i="63"/>
  <c r="K93" i="63"/>
  <c r="K97" i="63"/>
  <c r="K350" i="63"/>
  <c r="K354" i="63"/>
  <c r="K578" i="63"/>
  <c r="K582" i="63"/>
  <c r="K351" i="63"/>
  <c r="K355" i="63"/>
  <c r="K579" i="63"/>
  <c r="K583" i="63"/>
  <c r="K352" i="63"/>
  <c r="K580" i="63"/>
  <c r="K353" i="63"/>
  <c r="K581" i="63"/>
  <c r="K1076" i="63"/>
  <c r="K1356" i="63"/>
  <c r="K1360" i="63"/>
  <c r="K1664" i="63"/>
  <c r="K1073" i="63"/>
  <c r="K1077" i="63"/>
  <c r="K1357" i="63"/>
  <c r="K1665" i="63"/>
  <c r="K1669" i="63"/>
  <c r="K1074" i="63"/>
  <c r="K1078" i="63"/>
  <c r="K1358" i="63"/>
  <c r="K1666" i="63"/>
  <c r="K1075" i="63"/>
  <c r="K1355" i="63"/>
  <c r="K1359" i="63"/>
  <c r="K1667" i="63"/>
  <c r="K1668" i="63"/>
  <c r="K118" i="63"/>
  <c r="K119" i="63"/>
  <c r="K116" i="63"/>
  <c r="K120" i="63"/>
  <c r="K117" i="63"/>
  <c r="K121" i="63"/>
  <c r="K374" i="63"/>
  <c r="K378" i="63"/>
  <c r="K822" i="63"/>
  <c r="K826" i="63"/>
  <c r="K375" i="63"/>
  <c r="K379" i="63"/>
  <c r="K823" i="63"/>
  <c r="K376" i="63"/>
  <c r="K824" i="63"/>
  <c r="K377" i="63"/>
  <c r="K821" i="63"/>
  <c r="K825" i="63"/>
  <c r="K1100" i="63"/>
  <c r="K1384" i="63"/>
  <c r="K1097" i="63"/>
  <c r="K1101" i="63"/>
  <c r="K1385" i="63"/>
  <c r="K1098" i="63"/>
  <c r="K1102" i="63"/>
  <c r="K1382" i="63"/>
  <c r="K1386" i="63"/>
  <c r="K1099" i="63"/>
  <c r="K1383" i="63"/>
  <c r="K1387" i="63"/>
  <c r="K1695" i="63"/>
  <c r="K1694" i="63"/>
  <c r="K1699" i="63"/>
  <c r="K1696" i="63"/>
  <c r="K1697" i="63"/>
  <c r="K1698" i="63"/>
  <c r="K146" i="63"/>
  <c r="K150" i="63"/>
  <c r="K147" i="63"/>
  <c r="K151" i="63"/>
  <c r="K148" i="63"/>
  <c r="K149" i="63"/>
  <c r="K398" i="63"/>
  <c r="K402" i="63"/>
  <c r="K854" i="63"/>
  <c r="K399" i="63"/>
  <c r="K403" i="63"/>
  <c r="K851" i="63"/>
  <c r="K855" i="63"/>
  <c r="K400" i="63"/>
  <c r="K852" i="63"/>
  <c r="K856" i="63"/>
  <c r="K401" i="63"/>
  <c r="K853" i="63"/>
  <c r="K1128" i="63"/>
  <c r="K1132" i="63"/>
  <c r="K1412" i="63"/>
  <c r="K1416" i="63"/>
  <c r="K1129" i="63"/>
  <c r="K1413" i="63"/>
  <c r="K1417" i="63"/>
  <c r="K1130" i="63"/>
  <c r="K1414" i="63"/>
  <c r="K1127" i="63"/>
  <c r="K1131" i="63"/>
  <c r="K1415" i="63"/>
  <c r="K1727" i="63"/>
  <c r="K1724" i="63"/>
  <c r="K1728" i="63"/>
  <c r="K1725" i="63"/>
  <c r="K1729" i="63"/>
  <c r="K1726" i="63"/>
  <c r="K170" i="63"/>
  <c r="K174" i="63"/>
  <c r="K171" i="63"/>
  <c r="K175" i="63"/>
  <c r="K172" i="63"/>
  <c r="K173" i="63"/>
  <c r="K418" i="63"/>
  <c r="K870" i="63"/>
  <c r="K874" i="63"/>
  <c r="K419" i="63"/>
  <c r="K871" i="63"/>
  <c r="K416" i="63"/>
  <c r="K420" i="63"/>
  <c r="K872" i="63"/>
  <c r="K417" i="63"/>
  <c r="K421" i="63"/>
  <c r="K869" i="63"/>
  <c r="K873" i="63"/>
  <c r="K1152" i="63"/>
  <c r="K1156" i="63"/>
  <c r="K1436" i="63"/>
  <c r="K1440" i="63"/>
  <c r="K1153" i="63"/>
  <c r="K1437" i="63"/>
  <c r="K1441" i="63"/>
  <c r="K1154" i="63"/>
  <c r="K1438" i="63"/>
  <c r="K1151" i="63"/>
  <c r="K1155" i="63"/>
  <c r="K1439" i="63"/>
  <c r="K1751" i="63"/>
  <c r="K1748" i="63"/>
  <c r="K1752" i="63"/>
  <c r="K1749" i="63"/>
  <c r="K1753" i="63"/>
  <c r="K1750" i="63"/>
  <c r="K202" i="63"/>
  <c r="K203" i="63"/>
  <c r="K200" i="63"/>
  <c r="K204" i="63"/>
  <c r="K201" i="63"/>
  <c r="K205" i="63"/>
  <c r="K446" i="63"/>
  <c r="K450" i="63"/>
  <c r="K902" i="63"/>
  <c r="K447" i="63"/>
  <c r="K451" i="63"/>
  <c r="K899" i="63"/>
  <c r="K903" i="63"/>
  <c r="K448" i="63"/>
  <c r="K900" i="63"/>
  <c r="K904" i="63"/>
  <c r="K449" i="63"/>
  <c r="K901" i="63"/>
  <c r="K1176" i="63"/>
  <c r="K1180" i="63"/>
  <c r="K1468" i="63"/>
  <c r="K1177" i="63"/>
  <c r="K1469" i="63"/>
  <c r="K1178" i="63"/>
  <c r="K1466" i="63"/>
  <c r="K1470" i="63"/>
  <c r="K1175" i="63"/>
  <c r="K1179" i="63"/>
  <c r="K1467" i="63"/>
  <c r="K1471" i="63"/>
  <c r="K1779" i="63"/>
  <c r="K1783" i="63"/>
  <c r="K1780" i="63"/>
  <c r="K1781" i="63"/>
  <c r="K1778" i="63"/>
  <c r="K1782" i="63"/>
  <c r="K226" i="63"/>
  <c r="K227" i="63"/>
  <c r="K224" i="63"/>
  <c r="K228" i="63"/>
  <c r="K225" i="63"/>
  <c r="K229" i="63"/>
  <c r="K470" i="63"/>
  <c r="K474" i="63"/>
  <c r="K926" i="63"/>
  <c r="K471" i="63"/>
  <c r="K475" i="63"/>
  <c r="K923" i="63"/>
  <c r="K927" i="63"/>
  <c r="K472" i="63"/>
  <c r="K924" i="63"/>
  <c r="K928" i="63"/>
  <c r="K473" i="63"/>
  <c r="K925" i="63"/>
  <c r="K1200" i="63"/>
  <c r="K1204" i="63"/>
  <c r="K1492" i="63"/>
  <c r="K1201" i="63"/>
  <c r="K1493" i="63"/>
  <c r="K1202" i="63"/>
  <c r="K1490" i="63"/>
  <c r="K1494" i="63"/>
  <c r="K1199" i="63"/>
  <c r="K1203" i="63"/>
  <c r="K1491" i="63"/>
  <c r="K1495" i="63"/>
  <c r="K1803" i="63"/>
  <c r="K1807" i="63"/>
  <c r="K1804" i="63"/>
  <c r="K1805" i="63"/>
  <c r="K1802" i="63"/>
  <c r="K1806" i="63"/>
  <c r="K242" i="63"/>
  <c r="K246" i="63"/>
  <c r="K243" i="63"/>
  <c r="K247" i="63"/>
  <c r="K244" i="63"/>
  <c r="K245" i="63"/>
  <c r="K490" i="63"/>
  <c r="K950" i="63"/>
  <c r="K491" i="63"/>
  <c r="K947" i="63"/>
  <c r="K951" i="63"/>
  <c r="K488" i="63"/>
  <c r="K492" i="63"/>
  <c r="K948" i="63"/>
  <c r="K952" i="63"/>
  <c r="K489" i="63"/>
  <c r="K493" i="63"/>
  <c r="K949" i="63"/>
  <c r="K1224" i="63"/>
  <c r="K1228" i="63"/>
  <c r="K1516" i="63"/>
  <c r="K1225" i="63"/>
  <c r="K1517" i="63"/>
  <c r="K1226" i="63"/>
  <c r="K1514" i="63"/>
  <c r="K1518" i="63"/>
  <c r="K1223" i="63"/>
  <c r="K1227" i="63"/>
  <c r="K1515" i="63"/>
  <c r="K1519" i="63"/>
  <c r="K1827" i="63"/>
  <c r="K1831" i="63"/>
  <c r="K1828" i="63"/>
  <c r="K1829" i="63"/>
  <c r="K1826" i="63"/>
  <c r="K1830" i="63"/>
  <c r="K266" i="63"/>
  <c r="K270" i="63"/>
  <c r="K267" i="63"/>
  <c r="K271" i="63"/>
  <c r="K268" i="63"/>
  <c r="K269" i="63"/>
  <c r="K514" i="63"/>
  <c r="K978" i="63"/>
  <c r="K982" i="63"/>
  <c r="K515" i="63"/>
  <c r="K979" i="63"/>
  <c r="K512" i="63"/>
  <c r="K516" i="63"/>
  <c r="K980" i="63"/>
  <c r="K513" i="63"/>
  <c r="K517" i="63"/>
  <c r="K977" i="63"/>
  <c r="K981" i="63"/>
  <c r="K1256" i="63"/>
  <c r="K1544" i="63"/>
  <c r="K1548" i="63"/>
  <c r="K1253" i="63"/>
  <c r="K1257" i="63"/>
  <c r="K1545" i="63"/>
  <c r="K1549" i="63"/>
  <c r="K1254" i="63"/>
  <c r="K1258" i="63"/>
  <c r="K1546" i="63"/>
  <c r="K1255" i="63"/>
  <c r="K1547" i="63"/>
  <c r="K1859" i="63"/>
  <c r="K1856" i="63"/>
  <c r="K1860" i="63"/>
  <c r="K1857" i="63"/>
  <c r="K1861" i="63"/>
  <c r="K1858" i="63"/>
  <c r="K50" i="63"/>
  <c r="K54" i="63"/>
  <c r="K326" i="63"/>
  <c r="K330" i="63"/>
  <c r="K51" i="63"/>
  <c r="K55" i="63"/>
  <c r="K327" i="63"/>
  <c r="K331" i="63"/>
  <c r="K52" i="63"/>
  <c r="K328" i="63"/>
  <c r="K53" i="63"/>
  <c r="K329" i="63"/>
  <c r="K762" i="63"/>
  <c r="K766" i="63"/>
  <c r="K763" i="63"/>
  <c r="K764" i="63"/>
  <c r="K761" i="63"/>
  <c r="K765" i="63"/>
  <c r="K1032" i="63"/>
  <c r="K1036" i="63"/>
  <c r="K1308" i="63"/>
  <c r="K1312" i="63"/>
  <c r="K1616" i="63"/>
  <c r="K1620" i="63"/>
  <c r="K1033" i="63"/>
  <c r="K1309" i="63"/>
  <c r="K1617" i="63"/>
  <c r="K1621" i="63"/>
  <c r="K1034" i="63"/>
  <c r="K1310" i="63"/>
  <c r="K1618" i="63"/>
  <c r="K1031" i="63"/>
  <c r="K1035" i="63"/>
  <c r="K1307" i="63"/>
  <c r="K1311" i="63"/>
  <c r="K1619" i="63"/>
  <c r="K358" i="63"/>
  <c r="K650" i="63"/>
  <c r="K810" i="63"/>
  <c r="K814" i="63"/>
  <c r="K359" i="63"/>
  <c r="K647" i="63"/>
  <c r="K651" i="63"/>
  <c r="K811" i="63"/>
  <c r="K356" i="63"/>
  <c r="K360" i="63"/>
  <c r="K584" i="63"/>
  <c r="K640" i="63"/>
  <c r="K648" i="63"/>
  <c r="K652" i="63"/>
  <c r="K812" i="63"/>
  <c r="K357" i="63"/>
  <c r="K361" i="63"/>
  <c r="K585" i="63"/>
  <c r="K649" i="63"/>
  <c r="K809" i="63"/>
  <c r="K813" i="63"/>
  <c r="K1088" i="63"/>
  <c r="K1368" i="63"/>
  <c r="K1085" i="63"/>
  <c r="K1089" i="63"/>
  <c r="K1369" i="63"/>
  <c r="K1677" i="63"/>
  <c r="K1681" i="63"/>
  <c r="K1086" i="63"/>
  <c r="K1090" i="63"/>
  <c r="K1678" i="63"/>
  <c r="K1087" i="63"/>
  <c r="K1367" i="63"/>
  <c r="K1679" i="63"/>
  <c r="K1676" i="63"/>
  <c r="K1680" i="63"/>
  <c r="K158" i="63"/>
  <c r="K162" i="63"/>
  <c r="K159" i="63"/>
  <c r="K163" i="63"/>
  <c r="K160" i="63"/>
  <c r="K161" i="63"/>
  <c r="K410" i="63"/>
  <c r="K414" i="63"/>
  <c r="K858" i="63"/>
  <c r="K862" i="63"/>
  <c r="K411" i="63"/>
  <c r="K415" i="63"/>
  <c r="K859" i="63"/>
  <c r="K412" i="63"/>
  <c r="K860" i="63"/>
  <c r="K413" i="63"/>
  <c r="K857" i="63"/>
  <c r="K861" i="63"/>
  <c r="K1140" i="63"/>
  <c r="K1144" i="63"/>
  <c r="K1424" i="63"/>
  <c r="K1428" i="63"/>
  <c r="K1141" i="63"/>
  <c r="K1425" i="63"/>
  <c r="K1429" i="63"/>
  <c r="K1142" i="63"/>
  <c r="K1426" i="63"/>
  <c r="K1139" i="63"/>
  <c r="K1143" i="63"/>
  <c r="K1427" i="63"/>
  <c r="K1739" i="63"/>
  <c r="K1736" i="63"/>
  <c r="K1740" i="63"/>
  <c r="K1737" i="63"/>
  <c r="K1741" i="63"/>
  <c r="K1738" i="63"/>
  <c r="K238" i="63"/>
  <c r="K239" i="63"/>
  <c r="K236" i="63"/>
  <c r="K240" i="63"/>
  <c r="K237" i="63"/>
  <c r="K241" i="63"/>
  <c r="K478" i="63"/>
  <c r="K938" i="63"/>
  <c r="K479" i="63"/>
  <c r="K935" i="63"/>
  <c r="K939" i="63"/>
  <c r="K476" i="63"/>
  <c r="K480" i="63"/>
  <c r="K936" i="63"/>
  <c r="K940" i="63"/>
  <c r="K477" i="63"/>
  <c r="K481" i="63"/>
  <c r="K937" i="63"/>
  <c r="K1212" i="63"/>
  <c r="K1216" i="63"/>
  <c r="K1504" i="63"/>
  <c r="K1213" i="63"/>
  <c r="K1505" i="63"/>
  <c r="K1214" i="63"/>
  <c r="K1502" i="63"/>
  <c r="K1506" i="63"/>
  <c r="K1211" i="63"/>
  <c r="K1215" i="63"/>
  <c r="K1503" i="63"/>
  <c r="K1507" i="63"/>
  <c r="K1815" i="63"/>
  <c r="K1819" i="63"/>
  <c r="K1816" i="63"/>
  <c r="K1817" i="63"/>
  <c r="K1814" i="63"/>
  <c r="K1818" i="63"/>
  <c r="K14" i="63"/>
  <c r="K18" i="63"/>
  <c r="K15" i="63"/>
  <c r="K19" i="63"/>
  <c r="K16" i="63"/>
  <c r="K17" i="63"/>
  <c r="K538" i="63"/>
  <c r="K666" i="63"/>
  <c r="K670" i="63"/>
  <c r="K1002" i="63"/>
  <c r="K1006" i="63"/>
  <c r="K539" i="63"/>
  <c r="K667" i="63"/>
  <c r="K536" i="63"/>
  <c r="K540" i="63"/>
  <c r="K668" i="63"/>
  <c r="K1004" i="63"/>
  <c r="K537" i="63"/>
  <c r="K541" i="63"/>
  <c r="K665" i="63"/>
  <c r="K669" i="63"/>
  <c r="K1001" i="63"/>
  <c r="K1005" i="63"/>
  <c r="K1280" i="63"/>
  <c r="K1580" i="63"/>
  <c r="K1584" i="63"/>
  <c r="K1277" i="63"/>
  <c r="K1281" i="63"/>
  <c r="K1581" i="63"/>
  <c r="K1585" i="63"/>
  <c r="K1278" i="63"/>
  <c r="K1282" i="63"/>
  <c r="K1582" i="63"/>
  <c r="K1003" i="63"/>
  <c r="K1279" i="63"/>
  <c r="K1583" i="63"/>
  <c r="K26" i="63"/>
  <c r="K30" i="63"/>
  <c r="K310" i="63"/>
  <c r="K27" i="63"/>
  <c r="K31" i="63"/>
  <c r="K311" i="63"/>
  <c r="K28" i="63"/>
  <c r="K308" i="63"/>
  <c r="K312" i="63"/>
  <c r="K29" i="63"/>
  <c r="K309" i="63"/>
  <c r="K313" i="63"/>
  <c r="K542" i="63"/>
  <c r="K546" i="63"/>
  <c r="K750" i="63"/>
  <c r="K754" i="63"/>
  <c r="K1014" i="63"/>
  <c r="K1018" i="63"/>
  <c r="K543" i="63"/>
  <c r="K547" i="63"/>
  <c r="K751" i="63"/>
  <c r="K544" i="63"/>
  <c r="K752" i="63"/>
  <c r="K545" i="63"/>
  <c r="K749" i="63"/>
  <c r="K753" i="63"/>
  <c r="K1013" i="63"/>
  <c r="K1017" i="63"/>
  <c r="K1592" i="63"/>
  <c r="K1596" i="63"/>
  <c r="K1593" i="63"/>
  <c r="K1597" i="63"/>
  <c r="K1015" i="63"/>
  <c r="K1594" i="63"/>
  <c r="K1016" i="63"/>
  <c r="K1595" i="63"/>
  <c r="K262" i="63"/>
  <c r="K263" i="63"/>
  <c r="K260" i="63"/>
  <c r="K264" i="63"/>
  <c r="K261" i="63"/>
  <c r="K265" i="63"/>
  <c r="K506" i="63"/>
  <c r="K510" i="63"/>
  <c r="K974" i="63"/>
  <c r="K507" i="63"/>
  <c r="K511" i="63"/>
  <c r="K971" i="63"/>
  <c r="K975" i="63"/>
  <c r="K508" i="63"/>
  <c r="K972" i="63"/>
  <c r="K976" i="63"/>
  <c r="K509" i="63"/>
  <c r="K973" i="63"/>
  <c r="K1248" i="63"/>
  <c r="K1252" i="63"/>
  <c r="K1540" i="63"/>
  <c r="K1249" i="63"/>
  <c r="K1541" i="63"/>
  <c r="K1250" i="63"/>
  <c r="K1538" i="63"/>
  <c r="K1542" i="63"/>
  <c r="K1247" i="63"/>
  <c r="K1251" i="63"/>
  <c r="K1539" i="63"/>
  <c r="K1543" i="63"/>
  <c r="K1851" i="63"/>
  <c r="K1855" i="63"/>
  <c r="K1852" i="63"/>
  <c r="K1853" i="63"/>
  <c r="K1850" i="63"/>
  <c r="K1854" i="63"/>
  <c r="K218" i="63"/>
  <c r="K222" i="63"/>
  <c r="K219" i="63"/>
  <c r="K223" i="63"/>
  <c r="K220" i="63"/>
  <c r="K221" i="63"/>
  <c r="K466" i="63"/>
  <c r="K918" i="63"/>
  <c r="K922" i="63"/>
  <c r="K467" i="63"/>
  <c r="K919" i="63"/>
  <c r="K464" i="63"/>
  <c r="K468" i="63"/>
  <c r="K920" i="63"/>
  <c r="K465" i="63"/>
  <c r="K469" i="63"/>
  <c r="K917" i="63"/>
  <c r="K921" i="63"/>
  <c r="K1196" i="63"/>
  <c r="K1484" i="63"/>
  <c r="K1488" i="63"/>
  <c r="K1193" i="63"/>
  <c r="K1197" i="63"/>
  <c r="K1485" i="63"/>
  <c r="K1489" i="63"/>
  <c r="K1194" i="63"/>
  <c r="K1198" i="63"/>
  <c r="K1486" i="63"/>
  <c r="K1195" i="63"/>
  <c r="K1487" i="63"/>
  <c r="K1799" i="63"/>
  <c r="K1796" i="63"/>
  <c r="K1800" i="63"/>
  <c r="K1797" i="63"/>
  <c r="K1801" i="63"/>
  <c r="K1798" i="63"/>
  <c r="K82" i="63"/>
  <c r="K338" i="63"/>
  <c r="K83" i="63"/>
  <c r="K339" i="63"/>
  <c r="K80" i="63"/>
  <c r="K84" i="63"/>
  <c r="K340" i="63"/>
  <c r="K81" i="63"/>
  <c r="K85" i="63"/>
  <c r="K341" i="63"/>
  <c r="K342" i="63"/>
  <c r="K794" i="63"/>
  <c r="K343" i="63"/>
  <c r="K791" i="63"/>
  <c r="K795" i="63"/>
  <c r="K792" i="63"/>
  <c r="K796" i="63"/>
  <c r="K793" i="63"/>
  <c r="K1064" i="63"/>
  <c r="K1344" i="63"/>
  <c r="K1348" i="63"/>
  <c r="K1652" i="63"/>
  <c r="K1656" i="63"/>
  <c r="K1061" i="63"/>
  <c r="K1065" i="63"/>
  <c r="K1345" i="63"/>
  <c r="K1653" i="63"/>
  <c r="K1657" i="63"/>
  <c r="K1062" i="63"/>
  <c r="K1066" i="63"/>
  <c r="K1346" i="63"/>
  <c r="K1654" i="63"/>
  <c r="K1063" i="63"/>
  <c r="K1343" i="63"/>
  <c r="K1347" i="63"/>
  <c r="K1655" i="63"/>
  <c r="K98" i="63"/>
  <c r="K102" i="63"/>
  <c r="K99" i="63"/>
  <c r="K103" i="63"/>
  <c r="K100" i="63"/>
  <c r="K101" i="63"/>
  <c r="K702" i="63"/>
  <c r="K706" i="63"/>
  <c r="K806" i="63"/>
  <c r="K703" i="63"/>
  <c r="K803" i="63"/>
  <c r="K807" i="63"/>
  <c r="K704" i="63"/>
  <c r="K804" i="63"/>
  <c r="K808" i="63"/>
  <c r="K701" i="63"/>
  <c r="K705" i="63"/>
  <c r="K805" i="63"/>
  <c r="K1080" i="63"/>
  <c r="K1084" i="63"/>
  <c r="K1364" i="63"/>
  <c r="K1081" i="63"/>
  <c r="K1361" i="63"/>
  <c r="K1365" i="63"/>
  <c r="K1673" i="63"/>
  <c r="K1082" i="63"/>
  <c r="K1362" i="63"/>
  <c r="K1366" i="63"/>
  <c r="K1670" i="63"/>
  <c r="K1674" i="63"/>
  <c r="K1079" i="63"/>
  <c r="K1083" i="63"/>
  <c r="K1363" i="63"/>
  <c r="K1671" i="63"/>
  <c r="K1675" i="63"/>
  <c r="K1672" i="63"/>
  <c r="K122" i="63"/>
  <c r="K126" i="63"/>
  <c r="K123" i="63"/>
  <c r="K127" i="63"/>
  <c r="K124" i="63"/>
  <c r="K125" i="63"/>
  <c r="K382" i="63"/>
  <c r="K830" i="63"/>
  <c r="K383" i="63"/>
  <c r="K827" i="63"/>
  <c r="K831" i="63"/>
  <c r="K380" i="63"/>
  <c r="K384" i="63"/>
  <c r="K828" i="63"/>
  <c r="K832" i="63"/>
  <c r="K381" i="63"/>
  <c r="K385" i="63"/>
  <c r="K829" i="63"/>
  <c r="K1104" i="63"/>
  <c r="K1108" i="63"/>
  <c r="K1388" i="63"/>
  <c r="K1392" i="63"/>
  <c r="K1105" i="63"/>
  <c r="K1389" i="63"/>
  <c r="K1393" i="63"/>
  <c r="K1106" i="63"/>
  <c r="K1390" i="63"/>
  <c r="K1103" i="63"/>
  <c r="K1107" i="63"/>
  <c r="K1391" i="63"/>
  <c r="K1703" i="63"/>
  <c r="K1700" i="63"/>
  <c r="K1704" i="63"/>
  <c r="K1701" i="63"/>
  <c r="K1705" i="63"/>
  <c r="K1702" i="63"/>
  <c r="K154" i="63"/>
  <c r="K155" i="63"/>
  <c r="K152" i="63"/>
  <c r="K156" i="63"/>
  <c r="K153" i="63"/>
  <c r="K157" i="63"/>
  <c r="K406" i="63"/>
  <c r="K598" i="63"/>
  <c r="K602" i="63"/>
  <c r="K407" i="63"/>
  <c r="K599" i="63"/>
  <c r="K603" i="63"/>
  <c r="K404" i="63"/>
  <c r="K408" i="63"/>
  <c r="K600" i="63"/>
  <c r="K405" i="63"/>
  <c r="K409" i="63"/>
  <c r="K601" i="63"/>
  <c r="K1136" i="63"/>
  <c r="K1420" i="63"/>
  <c r="K1133" i="63"/>
  <c r="K1137" i="63"/>
  <c r="K1421" i="63"/>
  <c r="K1134" i="63"/>
  <c r="K1138" i="63"/>
  <c r="K1418" i="63"/>
  <c r="K1422" i="63"/>
  <c r="K1135" i="63"/>
  <c r="K1419" i="63"/>
  <c r="K1423" i="63"/>
  <c r="K1731" i="63"/>
  <c r="K1735" i="63"/>
  <c r="K1732" i="63"/>
  <c r="K1733" i="63"/>
  <c r="K1730" i="63"/>
  <c r="K1734" i="63"/>
  <c r="K178" i="63"/>
  <c r="K179" i="63"/>
  <c r="K176" i="63"/>
  <c r="K180" i="63"/>
  <c r="K177" i="63"/>
  <c r="K181" i="63"/>
  <c r="K422" i="63"/>
  <c r="K426" i="63"/>
  <c r="K878" i="63"/>
  <c r="K423" i="63"/>
  <c r="K427" i="63"/>
  <c r="K875" i="63"/>
  <c r="K879" i="63"/>
  <c r="K424" i="63"/>
  <c r="K876" i="63"/>
  <c r="K880" i="63"/>
  <c r="K425" i="63"/>
  <c r="K877" i="63"/>
  <c r="K1160" i="63"/>
  <c r="K1444" i="63"/>
  <c r="K1157" i="63"/>
  <c r="K1161" i="63"/>
  <c r="K1445" i="63"/>
  <c r="K1158" i="63"/>
  <c r="K1162" i="63"/>
  <c r="K1442" i="63"/>
  <c r="K1446" i="63"/>
  <c r="K1159" i="63"/>
  <c r="K1443" i="63"/>
  <c r="K1447" i="63"/>
  <c r="K1755" i="63"/>
  <c r="K1759" i="63"/>
  <c r="K1756" i="63"/>
  <c r="K1757" i="63"/>
  <c r="K1754" i="63"/>
  <c r="K1758" i="63"/>
  <c r="K142" i="63"/>
  <c r="K143" i="63"/>
  <c r="K140" i="63"/>
  <c r="K144" i="63"/>
  <c r="K141" i="63"/>
  <c r="K145" i="63"/>
  <c r="K394" i="63"/>
  <c r="K846" i="63"/>
  <c r="K850" i="63"/>
  <c r="K395" i="63"/>
  <c r="K847" i="63"/>
  <c r="K392" i="63"/>
  <c r="K396" i="63"/>
  <c r="K848" i="63"/>
  <c r="K393" i="63"/>
  <c r="K397" i="63"/>
  <c r="K845" i="63"/>
  <c r="K849" i="63"/>
  <c r="K1124" i="63"/>
  <c r="K1408" i="63"/>
  <c r="K1121" i="63"/>
  <c r="K1125" i="63"/>
  <c r="K1409" i="63"/>
  <c r="K1122" i="63"/>
  <c r="K1126" i="63"/>
  <c r="K1406" i="63"/>
  <c r="K1410" i="63"/>
  <c r="K1123" i="63"/>
  <c r="K1407" i="63"/>
  <c r="K1411" i="63"/>
  <c r="K1719" i="63"/>
  <c r="K1723" i="63"/>
  <c r="K1720" i="63"/>
  <c r="K1721" i="63"/>
  <c r="K1718" i="63"/>
  <c r="K1722" i="63"/>
  <c r="K230" i="63"/>
  <c r="K234" i="63"/>
  <c r="K231" i="63"/>
  <c r="K235" i="63"/>
  <c r="K232" i="63"/>
  <c r="K233" i="63"/>
  <c r="K722" i="63"/>
  <c r="K930" i="63"/>
  <c r="K934" i="63"/>
  <c r="K719" i="63"/>
  <c r="K723" i="63"/>
  <c r="K931" i="63"/>
  <c r="K720" i="63"/>
  <c r="K724" i="63"/>
  <c r="K932" i="63"/>
  <c r="K721" i="63"/>
  <c r="K929" i="63"/>
  <c r="K933" i="63"/>
  <c r="K1208" i="63"/>
  <c r="K1496" i="63"/>
  <c r="K1500" i="63"/>
  <c r="K1205" i="63"/>
  <c r="K1209" i="63"/>
  <c r="K1497" i="63"/>
  <c r="K1501" i="63"/>
  <c r="K1206" i="63"/>
  <c r="K1210" i="63"/>
  <c r="K1498" i="63"/>
  <c r="K1207" i="63"/>
  <c r="K1499" i="63"/>
  <c r="K1811" i="63"/>
  <c r="K1808" i="63"/>
  <c r="K1812" i="63"/>
  <c r="K1809" i="63"/>
  <c r="K1813" i="63"/>
  <c r="K1810" i="63"/>
  <c r="K250" i="63"/>
  <c r="K251" i="63"/>
  <c r="K248" i="63"/>
  <c r="K252" i="63"/>
  <c r="K249" i="63"/>
  <c r="K253" i="63"/>
  <c r="K494" i="63"/>
  <c r="K498" i="63"/>
  <c r="K954" i="63"/>
  <c r="K958" i="63"/>
  <c r="K495" i="63"/>
  <c r="K499" i="63"/>
  <c r="K955" i="63"/>
  <c r="K496" i="63"/>
  <c r="K956" i="63"/>
  <c r="K497" i="63"/>
  <c r="K953" i="63"/>
  <c r="K957" i="63"/>
  <c r="K1232" i="63"/>
  <c r="K1520" i="63"/>
  <c r="K1524" i="63"/>
  <c r="K1229" i="63"/>
  <c r="K1233" i="63"/>
  <c r="K1521" i="63"/>
  <c r="K1525" i="63"/>
  <c r="K1230" i="63"/>
  <c r="K1234" i="63"/>
  <c r="K1522" i="63"/>
  <c r="K1231" i="63"/>
  <c r="K1523" i="63"/>
  <c r="K1835" i="63"/>
  <c r="K1832" i="63"/>
  <c r="K1836" i="63"/>
  <c r="K1833" i="63"/>
  <c r="K1837" i="63"/>
  <c r="K1834" i="63"/>
  <c r="K274" i="63"/>
  <c r="K275" i="63"/>
  <c r="K272" i="63"/>
  <c r="K276" i="63"/>
  <c r="K273" i="63"/>
  <c r="K277" i="63"/>
  <c r="K518" i="63"/>
  <c r="K522" i="63"/>
  <c r="K986" i="63"/>
  <c r="K519" i="63"/>
  <c r="K523" i="63"/>
  <c r="K983" i="63"/>
  <c r="K987" i="63"/>
  <c r="K520" i="63"/>
  <c r="K984" i="63"/>
  <c r="K988" i="63"/>
  <c r="K521" i="63"/>
  <c r="K985" i="63"/>
  <c r="K1260" i="63"/>
  <c r="K1264" i="63"/>
  <c r="K1552" i="63"/>
  <c r="K1261" i="63"/>
  <c r="K1553" i="63"/>
  <c r="K1262" i="63"/>
  <c r="K1550" i="63"/>
  <c r="K1554" i="63"/>
  <c r="K1259" i="63"/>
  <c r="K1263" i="63"/>
  <c r="K1551" i="63"/>
  <c r="K1555" i="63"/>
  <c r="K1867" i="63"/>
  <c r="K1864" i="63"/>
  <c r="K1865" i="63"/>
  <c r="K1862" i="63"/>
  <c r="K1866" i="63"/>
  <c r="K1863" i="63"/>
  <c r="AC26" i="2"/>
  <c r="AC30" i="2"/>
  <c r="AC28" i="2"/>
  <c r="AC33" i="2"/>
  <c r="AC29" i="2"/>
  <c r="AC23" i="2"/>
  <c r="AC31" i="2"/>
  <c r="AC24" i="2"/>
  <c r="AC32" i="2"/>
  <c r="U6" i="2"/>
  <c r="T6" i="2"/>
  <c r="S6" i="2"/>
  <c r="R6" i="2"/>
  <c r="AB22" i="2"/>
  <c r="AB23" i="2" s="1"/>
  <c r="AB24" i="2" s="1"/>
  <c r="AB25" i="2" l="1"/>
  <c r="AB26" i="2" s="1"/>
  <c r="AB27" i="2" s="1"/>
  <c r="AB28" i="2" s="1"/>
  <c r="AB29" i="2" s="1"/>
  <c r="AB30" i="2" s="1"/>
  <c r="AB31" i="2" s="1"/>
  <c r="AB32" i="2" s="1"/>
  <c r="AB33" i="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1000000}" name="Consulta - Datos" description="Conexión a la consulta 'Datos' en el libro." type="100" refreshedVersion="8" minRefreshableVersion="5">
    <extLst>
      <ext xmlns:x15="http://schemas.microsoft.com/office/spreadsheetml/2010/11/main" uri="{DE250136-89BD-433C-8126-D09CA5730AF9}">
        <x15:connection id="bdce3251-f87c-44c3-adb9-65b1f3f41ea6"/>
      </ext>
    </extLst>
  </connection>
  <connection id="2" xr16:uid="{00000000-0015-0000-FFFF-FFFF02000000}" keepAlive="1" name="Consulta - Datos_C" description="Conexión a la consulta 'Datos_C' en el libro." type="5" refreshedVersion="8" background="1" saveData="1">
    <dbPr connection="Provider=Microsoft.Mashup.OleDb.1;Data Source=$Workbook$;Location=Datos_C;Extended Properties=&quot;&quot;" command="SELECT * FROM [Datos_C]"/>
  </connection>
  <connection id="3" xr16:uid="{00000000-0015-0000-FFFF-FFFF04000000}" name="Consulta - Meses" description="Conexión a la consulta 'Meses' en el libro." type="100" refreshedVersion="8" minRefreshableVersion="5">
    <extLst>
      <ext xmlns:x15="http://schemas.microsoft.com/office/spreadsheetml/2010/11/main" uri="{DE250136-89BD-433C-8126-D09CA5730AF9}">
        <x15:connection id="2a3d6421-6707-4695-81a5-9d5c0d9c84b8"/>
      </ext>
    </extLst>
  </connection>
  <connection id="4" xr16:uid="{00000000-0015-0000-FFFF-FFFF07000000}" keepAlive="1" name="ModelConnection_DatosExternos_1" description="Modelo de datos" type="5" refreshedVersion="8" minRefreshableVersion="5" saveData="1">
    <dbPr connection="Data Model Connection" command="Datos" commandType="3"/>
    <extLst>
      <ext xmlns:x15="http://schemas.microsoft.com/office/spreadsheetml/2010/11/main" uri="{DE250136-89BD-433C-8126-D09CA5730AF9}">
        <x15:connection id="" model="1"/>
      </ext>
    </extLst>
  </connection>
  <connection id="5" xr16:uid="{00000000-0015-0000-FFFF-FFFF08000000}" keepAlive="1" name="ThisWorkbookDataModel" description="Modelo de dat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Datos].[Region].[All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<sst xmlns="http://schemas.openxmlformats.org/spreadsheetml/2006/main" count="11724" uniqueCount="245">
  <si>
    <t>SECRETARÍA DE ESTADO DE ENERGÍA</t>
  </si>
  <si>
    <t>ISSN EN LINEA: 2603-6134</t>
  </si>
  <si>
    <t>NIPO EN LINEA: 665-20-086-8</t>
  </si>
  <si>
    <t>No se incluyen datos de centrales de potencia menor de 1 MW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</si>
  <si>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</si>
  <si>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</si>
  <si>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</si>
  <si>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</si>
  <si>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</si>
  <si>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</si>
  <si>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</si>
  <si>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</si>
  <si>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</si>
  <si>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</si>
  <si>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</si>
  <si>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</si>
  <si>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PRODUCCION EN BORNES DE LOS GENERADORES (MWh)</t>
  </si>
  <si>
    <t>PRODUCCION NETA (MWH)</t>
  </si>
  <si>
    <t>Hidraúlica</t>
  </si>
  <si>
    <t>Nuclear</t>
  </si>
  <si>
    <t>Combustibles</t>
  </si>
  <si>
    <t>Eólica</t>
  </si>
  <si>
    <t>Solar fotovoltaica</t>
  </si>
  <si>
    <t>Solar térmica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</si>
  <si>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</si>
  <si>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</si>
  <si>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</si>
  <si>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</si>
  <si>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</si>
  <si>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</si>
  <si>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</si>
  <si>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</si>
  <si>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</si>
  <si>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</si>
  <si>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</si>
  <si>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</si>
  <si>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</si>
  <si>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Columna1</t>
  </si>
  <si>
    <t>Columna2</t>
  </si>
  <si>
    <t>P.Bornes</t>
  </si>
  <si>
    <t>P.Neta</t>
  </si>
  <si>
    <t>Acumulado</t>
  </si>
  <si>
    <t>Mes</t>
  </si>
  <si>
    <t>Total</t>
  </si>
  <si>
    <t>NOTA: Echamos en falta un mapa u otra hoja con datos por provincias.</t>
  </si>
  <si>
    <t>Etiquetas de fila</t>
  </si>
  <si>
    <t>Total general</t>
  </si>
  <si>
    <t>Etiquetas de columna</t>
  </si>
  <si>
    <t>Region</t>
  </si>
  <si>
    <t>Total P. Bornes</t>
  </si>
  <si>
    <t>P. Bornes</t>
  </si>
  <si>
    <t>Total P. Neta</t>
  </si>
  <si>
    <t>P. Neta</t>
  </si>
  <si>
    <t>P. Neta_</t>
  </si>
  <si>
    <t>* P.Bornes: PRODUCCION EN BORNES DE LOS GENERADORES (MWh)
   P.Neta: PRODUCCION NETA (MWh)</t>
  </si>
  <si>
    <t>Titulo</t>
  </si>
  <si>
    <t>JAÉN</t>
  </si>
  <si>
    <t>LUGO</t>
  </si>
  <si>
    <t>MELILLA</t>
  </si>
  <si>
    <t>MURCIA</t>
  </si>
  <si>
    <t>PONTEVEDRA</t>
  </si>
  <si>
    <t>SEVILLA</t>
  </si>
  <si>
    <t>ZARAGOZA</t>
  </si>
  <si>
    <t>ALBACETE</t>
  </si>
  <si>
    <t>Orden</t>
  </si>
  <si>
    <t>ALMERÍA</t>
  </si>
  <si>
    <t>CEUTA</t>
  </si>
  <si>
    <t>CIUDAD REAL</t>
  </si>
  <si>
    <t>ALICANTE-ALACANT</t>
  </si>
  <si>
    <t>ARABA-ÁLAVA</t>
  </si>
  <si>
    <t>ASTURIAS</t>
  </si>
  <si>
    <t>BALEARS (ILLES)</t>
  </si>
  <si>
    <t>BARCELONA</t>
  </si>
  <si>
    <t>BIZKAIA</t>
  </si>
  <si>
    <t>ÁVILA</t>
  </si>
  <si>
    <t>Tech</t>
  </si>
  <si>
    <t>BURGOS</t>
  </si>
  <si>
    <t>CÁDIZ</t>
  </si>
  <si>
    <t>CANTABRIA</t>
  </si>
  <si>
    <t>CASTELLÓN-CASTELLÓ</t>
  </si>
  <si>
    <t>CÓRDOBA</t>
  </si>
  <si>
    <t>CORUÑA (A)</t>
  </si>
  <si>
    <t>CUENCA</t>
  </si>
  <si>
    <t>Extrapeninsular</t>
  </si>
  <si>
    <t>ZAMORA</t>
  </si>
  <si>
    <t>VALLADOLID</t>
  </si>
  <si>
    <t>TOLEDO</t>
  </si>
  <si>
    <t>TERUEL</t>
  </si>
  <si>
    <t>SORIA</t>
  </si>
  <si>
    <t>SANTA CRUZ TENERIFE</t>
  </si>
  <si>
    <t>SALAMANCA</t>
  </si>
  <si>
    <t>RIOJA (LA)</t>
  </si>
  <si>
    <t>PALMAS (LAS)</t>
  </si>
  <si>
    <t>PALENCIA</t>
  </si>
  <si>
    <t>ORENSE</t>
  </si>
  <si>
    <t>NAVARRA</t>
  </si>
  <si>
    <t>SEGOVIA</t>
  </si>
  <si>
    <t>MÁLAGA</t>
  </si>
  <si>
    <t>MADRID</t>
  </si>
  <si>
    <t>LLEIDA</t>
  </si>
  <si>
    <t>LEÓN</t>
  </si>
  <si>
    <t>HUESCA</t>
  </si>
  <si>
    <t>HUELVA</t>
  </si>
  <si>
    <t>GRANADA</t>
  </si>
  <si>
    <t>GIPUZKOA</t>
  </si>
  <si>
    <t>GIRONA</t>
  </si>
  <si>
    <t>TARRAGONA</t>
  </si>
  <si>
    <t>GUADALAJARA</t>
  </si>
  <si>
    <t>Peninsular</t>
  </si>
  <si>
    <t>CÁCERES</t>
  </si>
  <si>
    <t>VALENCIA-VALÈNCIA</t>
  </si>
  <si>
    <t>Provincia</t>
  </si>
  <si>
    <t>Id_Provincia</t>
  </si>
  <si>
    <t>Fecha</t>
  </si>
  <si>
    <t>01</t>
  </si>
  <si>
    <r>
      <t>CODAUTOComunidad AutónomaCPROProvincia01Andalucía04Almería01Andalucía11Cádiz01Andalucía14Córdoba01Andalucía18Granada01Andalucía21Huelva01Andalucía23Jaén01Andalucía29Málaga01Andalucía41Sevilla02Aragón22Huesca02Aragón44Teruel02Aragón50Zaragoza03Asturias, Principado de33Asturias04Balears, Illes07Balears, Illes05Canarias35Palmas, Las05Canarias38Santa Cruz de Tenerife06Cantabria39Cantabria07Castilla y León05Ávila07Castilla y León09Burgos07Castilla y León24León07Castilla y León34Palencia07Castilla y León37Salamanca07Castilla y León40Segovia07Castilla y León42Soria07Castilla y León47Valladolid07Castilla y León49Zamora08Castilla-La Mancha02Albacete08Castilla-La Mancha13Ciudad Real08Castilla-La Mancha16Cuenca08Castilla-La Mancha19Guadalajara08Castilla-La Mancha45Toledo09Cataluña08Barcelona09Cataluña17Girona09Cataluña25Lleida09Cataluña43Tarragona10Comunitat Valenciana03Alicante/Alacant10Comunitat Valenciana12Castellón/Castelló10Comunitat Valenciana46Valencia/València11Extremadura06Badajoz11Extremadura10Cáceres12Galicia15Coruña, A12Galicia27Lugo12Galicia32Ourense12Galicia36Pontevedra13Madrid, Comunidad de28Madrid14Murcia, Región de30Murcia15Navarra, Comunidad Foral de31Navarra16País Vasco01Araba/Álava16País Vasco48Bizkaia16País Vasco20Gipuzkoa17Rioja, La26Rioja, La</t>
    </r>
    <r>
      <rPr>
        <b/>
        <sz val="11"/>
        <color rgb="FF000000"/>
        <rFont val="Calibri"/>
        <family val="2"/>
      </rPr>
      <t>Ciudades Autónomas:</t>
    </r>
    <r>
      <rPr>
        <sz val="11"/>
        <color rgb="FF000000"/>
        <rFont val="Calibri"/>
        <family val="2"/>
      </rPr>
      <t>18Ceuta51Ceuta19Melilla52Melilla</t>
    </r>
  </si>
  <si>
    <t>Código</t>
  </si>
  <si>
    <t>Literal</t>
  </si>
  <si>
    <t>Albacete</t>
  </si>
  <si>
    <t>Alicante/Alacant</t>
  </si>
  <si>
    <t>Almería</t>
  </si>
  <si>
    <t>Araba/Álava</t>
  </si>
  <si>
    <t>Asturias</t>
  </si>
  <si>
    <t>Ávila</t>
  </si>
  <si>
    <t>Badajoz</t>
  </si>
  <si>
    <t>Balears, Illes</t>
  </si>
  <si>
    <t>Barcelona</t>
  </si>
  <si>
    <t>Bizkaia</t>
  </si>
  <si>
    <t>Burgos</t>
  </si>
  <si>
    <t>Cáceres</t>
  </si>
  <si>
    <t>Cádiz</t>
  </si>
  <si>
    <t>Cantabria</t>
  </si>
  <si>
    <t>Castellón/Castelló</t>
  </si>
  <si>
    <t>Ciudad Real</t>
  </si>
  <si>
    <t>Córdoba</t>
  </si>
  <si>
    <t>Coruña, A</t>
  </si>
  <si>
    <t>Cuenca</t>
  </si>
  <si>
    <t>Gipuzkoa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</si>
  <si>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</si>
  <si>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</si>
  <si>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</si>
  <si>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</si>
  <si>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</si>
  <si>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</si>
  <si>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</si>
  <si>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</si>
  <si>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</si>
  <si>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Madrid</t>
  </si>
  <si>
    <t>Málaga</t>
  </si>
  <si>
    <t>Murcia</t>
  </si>
  <si>
    <t>Navarra</t>
  </si>
  <si>
    <t>Ourense</t>
  </si>
  <si>
    <t>Palencia</t>
  </si>
  <si>
    <t>Palmas, Las</t>
  </si>
  <si>
    <t>Pontevedra</t>
  </si>
  <si>
    <t>Rioja, La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</si>
  <si>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</si>
  <si>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</si>
  <si>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</si>
  <si>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</si>
  <si>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</si>
  <si>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</si>
  <si>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</si>
  <si>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</si>
  <si>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</si>
  <si>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</si>
  <si>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</si>
  <si>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</si>
  <si>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</si>
  <si>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</si>
  <si>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02</t>
  </si>
  <si>
    <t>03</t>
  </si>
  <si>
    <t>04</t>
  </si>
  <si>
    <t>05</t>
  </si>
  <si>
    <t>06</t>
  </si>
  <si>
    <t>07</t>
  </si>
  <si>
    <t>08</t>
  </si>
  <si>
    <t>09</t>
  </si>
  <si>
    <t>BADAJOZ</t>
  </si>
  <si>
    <t>Verificar datos</t>
  </si>
  <si>
    <t>Cod_Prov</t>
  </si>
  <si>
    <t>99 - Peninsular</t>
  </si>
  <si>
    <t>98 - Extrapeninsular</t>
  </si>
  <si>
    <t>02 - Albacete</t>
  </si>
  <si>
    <t>03 - Alicante/Alacant</t>
  </si>
  <si>
    <t>04 - Almería</t>
  </si>
  <si>
    <t>01 - Araba/Álava</t>
  </si>
  <si>
    <t>33 - Asturias</t>
  </si>
  <si>
    <t>05 - Ávila</t>
  </si>
  <si>
    <t>07 - Balears, Illes</t>
  </si>
  <si>
    <t>08 - Barcelona</t>
  </si>
  <si>
    <t>48 - Bizkaia</t>
  </si>
  <si>
    <t>09 - Burgos</t>
  </si>
  <si>
    <t>10 - Cáceres</t>
  </si>
  <si>
    <t>11 - Cádiz</t>
  </si>
  <si>
    <t>39 - Cantabria</t>
  </si>
  <si>
    <t>12 - Castellón/Castelló</t>
  </si>
  <si>
    <t>51 - Ceuta</t>
  </si>
  <si>
    <t>13 - Ciudad Real</t>
  </si>
  <si>
    <t>14 - Córdoba</t>
  </si>
  <si>
    <t>15 - Coruña, A</t>
  </si>
  <si>
    <t>16 - Cuenca</t>
  </si>
  <si>
    <t>20 - Gipuzkoa</t>
  </si>
  <si>
    <t>17 - Girona</t>
  </si>
  <si>
    <t>18 - Granada</t>
  </si>
  <si>
    <t>19 - Guadalajara</t>
  </si>
  <si>
    <t>21 - Huelva</t>
  </si>
  <si>
    <t>22 - Huesca</t>
  </si>
  <si>
    <t>23 - Jaén</t>
  </si>
  <si>
    <t>24 - León</t>
  </si>
  <si>
    <t>25 - Lleida</t>
  </si>
  <si>
    <t>27 - Lugo</t>
  </si>
  <si>
    <t>28 - Madrid</t>
  </si>
  <si>
    <t>29 - Málaga</t>
  </si>
  <si>
    <t>52 - Melilla</t>
  </si>
  <si>
    <t>30 - Murcia</t>
  </si>
  <si>
    <t>31 - Navarra</t>
  </si>
  <si>
    <t>32 - Ourense</t>
  </si>
  <si>
    <t>34 - Palencia</t>
  </si>
  <si>
    <t>35 - Palmas, Las</t>
  </si>
  <si>
    <t>36 - Pontevedra</t>
  </si>
  <si>
    <t>26 - Rioja, La</t>
  </si>
  <si>
    <t>37 - Salamanca</t>
  </si>
  <si>
    <t>38 - Santa Cruz de Tenerife</t>
  </si>
  <si>
    <t>40 - Segovia</t>
  </si>
  <si>
    <t>41 - Sevilla</t>
  </si>
  <si>
    <t>42 - Soria</t>
  </si>
  <si>
    <t>43 - Tarragona</t>
  </si>
  <si>
    <t>44 - Teruel</t>
  </si>
  <si>
    <t>45 - Toledo</t>
  </si>
  <si>
    <t>46 - Valencia/València</t>
  </si>
  <si>
    <t>47 - Valladolid</t>
  </si>
  <si>
    <t>49 - Zamora</t>
  </si>
  <si>
    <t>50 - Zaragoza</t>
  </si>
  <si>
    <t>All</t>
  </si>
  <si>
    <t>P.Bornes2</t>
  </si>
  <si>
    <t>P.Neta2</t>
  </si>
  <si>
    <t>06 - Badajoz</t>
  </si>
  <si>
    <t>Tecnologia</t>
  </si>
  <si>
    <t>PRODUCCIÓN DE ENERGÍA ELECTRICA POR TECNOLOGIA (MWh). NACIONAL 2023.</t>
  </si>
  <si>
    <t>ESTADÍSTICA DE LA INDUSTRIA DE LA ENERGÍA ELÉCTRICA ENERO-DICIEMBRE 2024</t>
  </si>
  <si>
    <t>Año 2023</t>
  </si>
  <si>
    <t>DIRECCIÓN GENERAL DE PLANIFICACIÓN Y COORDINACIÓN ENERGÉTICA</t>
  </si>
  <si>
    <t>SUBDIRECCIÓN GENERAL DE PROSPECTIVA Y ESTADÍSTICAS ENERGÉTICAS</t>
  </si>
  <si>
    <t>DATOS PROVISIONALES A FECHA 22/08/2024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</si>
</sst>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;@"/>
    <numFmt numFmtId="165" formatCode="#,##0.0"/>
  </numFmts>
  <fonts count="28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Arial"/>
      <family val="2"/>
    </font>
    <font>
      <b/>
      <sz val="2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8"/>
      <color rgb="FF000000"/>
      <name val="Calibri"/>
      <family val="2"/>
    </font>
    <font>
      <sz val="11"/>
      <color theme="0"/>
      <name val="Calibri"/>
      <family val="2"/>
    </font>
    <font>
      <sz val="8"/>
      <name val="Calibri"/>
      <family val="2"/>
    </font>
    <font>
      <sz val="11"/>
      <color theme="1"/>
      <name val="Calibri"/>
      <family val="2"/>
    </font>
    <font>
      <sz val="11"/>
      <color rgb="FF333333"/>
      <name val="Calibri"/>
      <family val="2"/>
    </font>
    <font>
      <sz val="11"/>
      <name val="Calibri"/>
      <family val="2"/>
    </font>
    <font>
      <sz val="10"/>
      <color theme="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theme="0"/>
      <name val="Calibri"/>
    </font>
    <font>
      <sz val="10"/>
      <color theme="1"/>
      <name val="Calibri"/>
    </font>
    <font>
      <b/>
      <sz val="10"/>
      <color theme="1"/>
      <name val="Calibri"/>
    </font>
    <font>
      <b/>
      <sz val="11"/>
      <color theme="0"/>
      <name val="Calibri"/>
    </font>
    <font>
      <b/>
      <sz val="11"/>
      <color theme="0"/>
      <name val="Calibri"/>
      <scheme val="minor"/>
    </font>
    <font>
      <b/>
      <sz val="11"/>
      <color theme="0" tint="-4.9989318521683403E-2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6699CC"/>
        <bgColor rgb="FF6699CC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rgb="FFDDEEE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99CC"/>
        <bgColor indexed="64"/>
      </patternFill>
    </fill>
    <fill>
      <patternFill patternType="solid">
        <fgColor rgb="FF89C19E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457E76"/>
      </bottom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3" fillId="0" borderId="0" applyNumberFormat="0" applyFont="0" applyBorder="0" applyProtection="0"/>
    <xf numFmtId="0" fontId="6" fillId="0" borderId="0" applyNumberFormat="0" applyBorder="0" applyProtection="0"/>
    <xf numFmtId="0" fontId="2" fillId="0" borderId="0"/>
    <xf numFmtId="0" fontId="14" fillId="5" borderId="0">
      <alignment horizontal="center"/>
    </xf>
    <xf numFmtId="4" fontId="12" fillId="0" borderId="2"/>
    <xf numFmtId="4" fontId="12" fillId="4" borderId="2"/>
    <xf numFmtId="0" fontId="11" fillId="2" borderId="1"/>
    <xf numFmtId="0" fontId="10" fillId="2" borderId="1">
      <alignment horizontal="center" vertical="center"/>
    </xf>
    <xf numFmtId="0" fontId="1" fillId="0" borderId="0"/>
  </cellStyleXfs>
  <cellXfs count="67">
    <xf numFmtId="0" fontId="0" fillId="0" borderId="0" xfId="0"/>
    <xf numFmtId="0" fontId="0" fillId="0" borderId="0" xfId="1" applyFont="1" applyAlignment="1">
      <alignment horizontal="justify" vertical="top"/>
    </xf>
    <xf numFmtId="0" fontId="4" fillId="0" borderId="0" xfId="1" applyFont="1" applyAlignment="1">
      <alignment vertical="top"/>
    </xf>
    <xf numFmtId="0" fontId="5" fillId="0" borderId="0" xfId="1" applyFont="1" applyAlignment="1">
      <alignment vertical="top"/>
    </xf>
    <xf numFmtId="0" fontId="4" fillId="0" borderId="0" xfId="2" applyFont="1"/>
    <xf numFmtId="0" fontId="8" fillId="0" borderId="0" xfId="1" applyFont="1" applyAlignment="1">
      <alignment vertical="top"/>
    </xf>
    <xf numFmtId="0" fontId="0" fillId="0" borderId="0" xfId="1" applyFont="1" applyAlignment="1">
      <alignment vertical="top"/>
    </xf>
    <xf numFmtId="0" fontId="0" fillId="0" borderId="0" xfId="1" applyFont="1" applyAlignment="1">
      <alignment horizontal="left" vertical="top"/>
    </xf>
    <xf numFmtId="0" fontId="12" fillId="3" borderId="2" xfId="0" applyFont="1" applyFill="1" applyBorder="1"/>
    <xf numFmtId="164" fontId="12" fillId="0" borderId="2" xfId="0" applyNumberFormat="1" applyFont="1" applyBorder="1"/>
    <xf numFmtId="164" fontId="12" fillId="4" borderId="2" xfId="0" applyNumberFormat="1" applyFont="1" applyFill="1" applyBorder="1"/>
    <xf numFmtId="0" fontId="11" fillId="2" borderId="1" xfId="0" applyFont="1" applyFill="1" applyBorder="1"/>
    <xf numFmtId="0" fontId="10" fillId="2" borderId="3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9" fillId="0" borderId="0" xfId="0" applyFont="1"/>
    <xf numFmtId="164" fontId="12" fillId="0" borderId="0" xfId="0" applyNumberFormat="1" applyFont="1"/>
    <xf numFmtId="164" fontId="12" fillId="4" borderId="0" xfId="0" applyNumberFormat="1" applyFont="1" applyFill="1"/>
    <xf numFmtId="0" fontId="14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0" xfId="0" pivotButton="1" applyAlignment="1">
      <alignment horizontal="center"/>
    </xf>
    <xf numFmtId="0" fontId="0" fillId="5" borderId="0" xfId="0" applyFill="1" applyAlignment="1">
      <alignment horizontal="center"/>
    </xf>
    <xf numFmtId="0" fontId="12" fillId="3" borderId="5" xfId="0" applyFont="1" applyFill="1" applyBorder="1"/>
    <xf numFmtId="0" fontId="16" fillId="7" borderId="7" xfId="0" applyFont="1" applyFill="1" applyBorder="1"/>
    <xf numFmtId="0" fontId="16" fillId="0" borderId="7" xfId="0" applyFont="1" applyBorder="1"/>
    <xf numFmtId="0" fontId="16" fillId="8" borderId="8" xfId="0" applyFont="1" applyFill="1" applyBorder="1"/>
    <xf numFmtId="0" fontId="16" fillId="0" borderId="8" xfId="0" applyFont="1" applyBorder="1"/>
    <xf numFmtId="0" fontId="16" fillId="0" borderId="0" xfId="0" applyFont="1"/>
    <xf numFmtId="14" fontId="0" fillId="0" borderId="0" xfId="0" quotePrefix="1" applyNumberFormat="1"/>
    <xf numFmtId="14" fontId="0" fillId="0" borderId="0" xfId="0" applyNumberFormat="1"/>
    <xf numFmtId="0" fontId="9" fillId="10" borderId="9" xfId="0" applyFont="1" applyFill="1" applyBorder="1" applyAlignment="1">
      <alignment horizontal="left" vertical="center" wrapText="1"/>
    </xf>
    <xf numFmtId="0" fontId="0" fillId="9" borderId="9" xfId="0" applyFill="1" applyBorder="1" applyAlignment="1">
      <alignment vertical="center" wrapText="1"/>
    </xf>
    <xf numFmtId="0" fontId="17" fillId="9" borderId="10" xfId="0" applyFont="1" applyFill="1" applyBorder="1" applyAlignment="1">
      <alignment vertical="center" wrapText="1"/>
    </xf>
    <xf numFmtId="0" fontId="0" fillId="9" borderId="9" xfId="0" quotePrefix="1" applyFill="1" applyBorder="1" applyAlignment="1">
      <alignment vertical="center" wrapText="1"/>
    </xf>
    <xf numFmtId="0" fontId="17" fillId="9" borderId="10" xfId="0" quotePrefix="1" applyFont="1" applyFill="1" applyBorder="1" applyAlignment="1">
      <alignment vertical="center" wrapText="1"/>
    </xf>
    <xf numFmtId="0" fontId="0" fillId="11" borderId="0" xfId="0" applyFill="1"/>
    <xf numFmtId="0" fontId="0" fillId="9" borderId="12" xfId="0" applyFill="1" applyBorder="1" applyAlignment="1">
      <alignment vertical="center" wrapText="1"/>
    </xf>
    <xf numFmtId="0" fontId="18" fillId="0" borderId="0" xfId="0" applyFont="1"/>
    <xf numFmtId="4" fontId="4" fillId="0" borderId="1" xfId="0" applyNumberFormat="1" applyFont="1" applyBorder="1" applyAlignment="1">
      <alignment horizontal="right" vertical="center" wrapText="1"/>
    </xf>
    <xf numFmtId="0" fontId="16" fillId="0" borderId="14" xfId="0" applyFont="1" applyBorder="1"/>
    <xf numFmtId="0" fontId="4" fillId="0" borderId="17" xfId="0" applyFont="1" applyBorder="1" applyAlignment="1">
      <alignment horizontal="left"/>
    </xf>
    <xf numFmtId="4" fontId="19" fillId="9" borderId="0" xfId="0" applyNumberFormat="1" applyFont="1" applyFill="1" applyAlignment="1">
      <alignment horizontal="right" vertical="center" wrapText="1"/>
    </xf>
    <xf numFmtId="164" fontId="11" fillId="4" borderId="2" xfId="0" applyNumberFormat="1" applyFont="1" applyFill="1" applyBorder="1"/>
    <xf numFmtId="0" fontId="20" fillId="12" borderId="13" xfId="0" applyFont="1" applyFill="1" applyBorder="1" applyAlignment="1">
      <alignment horizontal="left" vertical="center" wrapText="1"/>
    </xf>
    <xf numFmtId="4" fontId="21" fillId="0" borderId="1" xfId="0" applyNumberFormat="1" applyFont="1" applyBorder="1" applyAlignment="1">
      <alignment horizontal="right" vertical="center" wrapText="1"/>
    </xf>
    <xf numFmtId="4" fontId="21" fillId="9" borderId="1" xfId="0" applyNumberFormat="1" applyFont="1" applyFill="1" applyBorder="1" applyAlignment="1">
      <alignment horizontal="right" vertical="center" wrapText="1"/>
    </xf>
    <xf numFmtId="0" fontId="22" fillId="5" borderId="0" xfId="0" applyFont="1" applyFill="1" applyAlignment="1">
      <alignment horizontal="center"/>
    </xf>
    <xf numFmtId="165" fontId="23" fillId="0" borderId="2" xfId="0" applyNumberFormat="1" applyFont="1" applyBorder="1"/>
    <xf numFmtId="4" fontId="23" fillId="0" borderId="2" xfId="0" applyNumberFormat="1" applyFont="1" applyBorder="1"/>
    <xf numFmtId="4" fontId="23" fillId="4" borderId="2" xfId="0" applyNumberFormat="1" applyFont="1" applyFill="1" applyBorder="1"/>
    <xf numFmtId="0" fontId="26" fillId="6" borderId="6" xfId="0" applyFont="1" applyFill="1" applyBorder="1" applyAlignment="1">
      <alignment horizontal="center" vertical="center"/>
    </xf>
    <xf numFmtId="4" fontId="23" fillId="0" borderId="15" xfId="0" applyNumberFormat="1" applyFont="1" applyBorder="1"/>
    <xf numFmtId="4" fontId="23" fillId="0" borderId="16" xfId="0" applyNumberFormat="1" applyFont="1" applyBorder="1"/>
    <xf numFmtId="0" fontId="27" fillId="13" borderId="6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justify" vertical="top"/>
    </xf>
    <xf numFmtId="0" fontId="7" fillId="0" borderId="0" xfId="1" applyFont="1" applyAlignment="1">
      <alignment horizontal="center" vertical="top" wrapText="1"/>
    </xf>
    <xf numFmtId="0" fontId="4" fillId="0" borderId="0" xfId="1" applyFont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0" fillId="9" borderId="11" xfId="0" applyFill="1" applyBorder="1" applyAlignment="1">
      <alignment vertical="top" wrapText="1"/>
    </xf>
    <xf numFmtId="0" fontId="0" fillId="9" borderId="0" xfId="0" applyFill="1" applyAlignment="1">
      <alignment vertical="top" wrapText="1"/>
    </xf>
  </cellXfs>
  <cellStyles count="10">
    <cellStyle name="Blanco" xfId="4" xr:uid="{00000000-0005-0000-0000-000000000000}"/>
    <cellStyle name="Cabecera" xfId="7" xr:uid="{00000000-0005-0000-0000-000001000000}"/>
    <cellStyle name="Estilo 1" xfId="5" xr:uid="{00000000-0005-0000-0000-000002000000}"/>
    <cellStyle name="Estilo 2" xfId="6" xr:uid="{00000000-0005-0000-0000-000003000000}"/>
    <cellStyle name="Normal" xfId="0" builtinId="0"/>
    <cellStyle name="Normal 2" xfId="1" xr:uid="{00000000-0005-0000-0000-000005000000}"/>
    <cellStyle name="Normal 2 2" xfId="2" xr:uid="{00000000-0005-0000-0000-000006000000}"/>
    <cellStyle name="Normal 3" xfId="3" xr:uid="{00000000-0005-0000-0000-000007000000}"/>
    <cellStyle name="Normal 4" xfId="9" xr:uid="{00000000-0005-0000-0000-000008000000}"/>
    <cellStyle name="Sobrecabecera" xfId="8" xr:uid="{00000000-0005-0000-0000-000009000000}"/>
  </cellStyles>
  <dxfs count="57">
    <dxf>
      <numFmt numFmtId="19" formatCode="dd/mm/yyyy"/>
    </dxf>
    <dxf>
      <numFmt numFmtId="19" formatCode="dd/m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border diagonalUp="0" diagonalDown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solid">
          <fgColor rgb="FFFFFFFF"/>
          <bgColor rgb="FFFFFFFF"/>
        </patternFill>
      </fill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alignment horizontal="left" vertical="bottom" textRotation="0" wrapText="0" indent="0" justifyLastLine="0" shrinkToFit="0" readingOrder="0"/>
    </dxf>
    <dxf>
      <border outline="0">
        <right style="thin">
          <color rgb="FF000000"/>
        </right>
      </border>
    </dxf>
    <dxf>
      <font>
        <color theme="0" tint="-4.9989318521683403E-2"/>
      </font>
    </dxf>
    <dxf>
      <fill>
        <patternFill>
          <bgColor rgb="FF89C19E"/>
        </patternFill>
      </fill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border>
        <right/>
      </border>
    </dxf>
    <dxf>
      <border>
        <right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sz val="10"/>
      </font>
    </dxf>
    <dxf>
      <font>
        <sz val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89C1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onnections" Target="connections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powerPivotData" Target="model/item.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sheetMetadata" Target="metadata.xml"/><Relationship Id="rId10" Type="http://schemas.microsoft.com/office/2007/relationships/slicerCache" Target="slicerCaches/slicerCach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8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Evolución</a:t>
            </a:r>
            <a:r>
              <a:rPr lang="es-ES" b="1" baseline="0"/>
              <a:t> de la produccion neta por tecnología 2024 (GWh)</a:t>
            </a:r>
            <a:endParaRPr lang="es-E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Nacional!$R$4:$R$5</c:f>
              <c:strCache>
                <c:ptCount val="2"/>
                <c:pt idx="0">
                  <c:v>Hidraúlica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Nacional!$R$6:$R$18</c15:sqref>
                  </c15:fullRef>
                </c:ext>
              </c:extLst>
              <c:f>Nacional!$R$6:$R$17</c:f>
              <c:numCache>
                <c:formatCode>#,##0.00;\-#,##0.00;;@</c:formatCode>
                <c:ptCount val="12"/>
                <c:pt idx="0">
                  <c:v>4348.427999999999</c:v>
                </c:pt>
                <c:pt idx="1">
                  <c:v>3490.9762500000011</c:v>
                </c:pt>
                <c:pt idx="2">
                  <c:v>5199.6693500000001</c:v>
                </c:pt>
                <c:pt idx="3">
                  <c:v>4501.1723999999995</c:v>
                </c:pt>
                <c:pt idx="4">
                  <c:v>3549.5721400000011</c:v>
                </c:pt>
                <c:pt idx="5">
                  <c:v>2892.1317300000001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1F-4131-A453-95FEF01C799E}"/>
            </c:ext>
          </c:extLst>
        </c:ser>
        <c:ser>
          <c:idx val="1"/>
          <c:order val="1"/>
          <c:tx>
            <c:strRef>
              <c:f>Nacional!$S$4:$S$5</c:f>
              <c:strCache>
                <c:ptCount val="2"/>
                <c:pt idx="0">
                  <c:v>Nuclear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Nacional!$S$6:$S$18</c15:sqref>
                  </c15:fullRef>
                </c:ext>
              </c:extLst>
              <c:f>Nacional!$S$6:$S$17</c:f>
              <c:numCache>
                <c:formatCode>#,##0.00;\-#,##0.00;;@</c:formatCode>
                <c:ptCount val="12"/>
                <c:pt idx="0">
                  <c:v>5161.7309999999998</c:v>
                </c:pt>
                <c:pt idx="1">
                  <c:v>4508.2820000000002</c:v>
                </c:pt>
                <c:pt idx="2">
                  <c:v>3482.422</c:v>
                </c:pt>
                <c:pt idx="3">
                  <c:v>3602.681</c:v>
                </c:pt>
                <c:pt idx="4">
                  <c:v>3521.3440000000001</c:v>
                </c:pt>
                <c:pt idx="5">
                  <c:v>4331.46299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1F-4131-A453-95FEF01C799E}"/>
            </c:ext>
          </c:extLst>
        </c:ser>
        <c:ser>
          <c:idx val="2"/>
          <c:order val="2"/>
          <c:tx>
            <c:strRef>
              <c:f>Nacional!$T$4:$T$5</c:f>
              <c:strCache>
                <c:ptCount val="2"/>
                <c:pt idx="0">
                  <c:v>Combustibles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Nacional!$T$6:$T$18</c15:sqref>
                  </c15:fullRef>
                </c:ext>
              </c:extLst>
              <c:f>Nacional!$T$6:$T$17</c:f>
              <c:numCache>
                <c:formatCode>#,##0.00;\-#,##0.00;;@</c:formatCode>
                <c:ptCount val="12"/>
                <c:pt idx="0">
                  <c:v>6492.5595900000008</c:v>
                </c:pt>
                <c:pt idx="1">
                  <c:v>4729.9470900000015</c:v>
                </c:pt>
                <c:pt idx="2">
                  <c:v>4625.2555500000008</c:v>
                </c:pt>
                <c:pt idx="3">
                  <c:v>4159.4867900000008</c:v>
                </c:pt>
                <c:pt idx="4">
                  <c:v>4576.5518600000005</c:v>
                </c:pt>
                <c:pt idx="5">
                  <c:v>4908.7925199999991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1F-4131-A453-95FEF01C799E}"/>
            </c:ext>
          </c:extLst>
        </c:ser>
        <c:ser>
          <c:idx val="3"/>
          <c:order val="3"/>
          <c:tx>
            <c:strRef>
              <c:f>Nacional!$U$4:$U$5</c:f>
              <c:strCache>
                <c:ptCount val="2"/>
                <c:pt idx="0">
                  <c:v>Eólica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Nacional!$U$6:$U$18</c15:sqref>
                  </c15:fullRef>
                </c:ext>
              </c:extLst>
              <c:f>Nacional!$U$6:$U$17</c:f>
              <c:numCache>
                <c:formatCode>#,##0.00;\-#,##0.00;;@</c:formatCode>
                <c:ptCount val="12"/>
                <c:pt idx="0">
                  <c:v>5691.1560599999984</c:v>
                </c:pt>
                <c:pt idx="1">
                  <c:v>6915.194859999996</c:v>
                </c:pt>
                <c:pt idx="2">
                  <c:v>6127.2894699999988</c:v>
                </c:pt>
                <c:pt idx="3">
                  <c:v>4703.1626699999997</c:v>
                </c:pt>
                <c:pt idx="4">
                  <c:v>4269.9122800000005</c:v>
                </c:pt>
                <c:pt idx="5">
                  <c:v>4434.1244800000013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1F-4131-A453-95FEF01C799E}"/>
            </c:ext>
          </c:extLst>
        </c:ser>
        <c:ser>
          <c:idx val="4"/>
          <c:order val="4"/>
          <c:tx>
            <c:strRef>
              <c:f>Nacional!$V$4:$V$5</c:f>
              <c:strCache>
                <c:ptCount val="2"/>
                <c:pt idx="0">
                  <c:v>Solar fotovoltaica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Nacional!$V$6:$V$18</c15:sqref>
                  </c15:fullRef>
                </c:ext>
              </c:extLst>
              <c:f>Nacional!$V$6:$V$17</c:f>
              <c:numCache>
                <c:formatCode>#,##0.00;\-#,##0.00;;@</c:formatCode>
                <c:ptCount val="12"/>
                <c:pt idx="0">
                  <c:v>1908.1598799999997</c:v>
                </c:pt>
                <c:pt idx="1">
                  <c:v>2478.8116300000002</c:v>
                </c:pt>
                <c:pt idx="2">
                  <c:v>3060.4944700000005</c:v>
                </c:pt>
                <c:pt idx="3">
                  <c:v>4011.6206700000016</c:v>
                </c:pt>
                <c:pt idx="4">
                  <c:v>5103.9348899999995</c:v>
                </c:pt>
                <c:pt idx="5">
                  <c:v>4761.3132599999999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1F-4131-A453-95FEF01C799E}"/>
            </c:ext>
          </c:extLst>
        </c:ser>
        <c:ser>
          <c:idx val="5"/>
          <c:order val="5"/>
          <c:tx>
            <c:strRef>
              <c:f>Nacional!$W$4:$W$5</c:f>
              <c:strCache>
                <c:ptCount val="2"/>
                <c:pt idx="0">
                  <c:v>Solar térmica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Nacional!$W$6:$W$18</c15:sqref>
                  </c15:fullRef>
                </c:ext>
              </c:extLst>
              <c:f>Nacional!$W$6:$W$17</c:f>
              <c:numCache>
                <c:formatCode>#,##0.00;\-#,##0.00;;@</c:formatCode>
                <c:ptCount val="12"/>
                <c:pt idx="0">
                  <c:v>94.242969999999985</c:v>
                </c:pt>
                <c:pt idx="1">
                  <c:v>175.94087999999996</c:v>
                </c:pt>
                <c:pt idx="2">
                  <c:v>151.73507000000001</c:v>
                </c:pt>
                <c:pt idx="3">
                  <c:v>443.31943000000007</c:v>
                </c:pt>
                <c:pt idx="4">
                  <c:v>599.7016900000001</c:v>
                </c:pt>
                <c:pt idx="5">
                  <c:v>494.55803000000003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1F-4131-A453-95FEF01C7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4170175"/>
        <c:axId val="1539535280"/>
      </c:barChart>
      <c:lineChart>
        <c:grouping val="standard"/>
        <c:varyColors val="0"/>
        <c:ser>
          <c:idx val="7"/>
          <c:order val="7"/>
          <c:tx>
            <c:strRef>
              <c:f>Nacional!$Y$4:$Y$5</c:f>
              <c:strCache>
                <c:ptCount val="2"/>
                <c:pt idx="0">
                  <c:v>Año 2023</c:v>
                </c:pt>
              </c:strCache>
            </c:strRef>
          </c:tx>
          <c:spPr>
            <a:ln w="28575" cap="rnd">
              <a:solidFill>
                <a:schemeClr val="bg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Nacional!$Y$6:$Y$18</c15:sqref>
                  </c15:fullRef>
                </c:ext>
              </c:extLst>
              <c:f>Nacional!$Y$6:$Y$17</c:f>
              <c:numCache>
                <c:formatCode>#,##0.00;\-#,##0.00;;@</c:formatCode>
                <c:ptCount val="12"/>
                <c:pt idx="0">
                  <c:v>24146306.679999996</c:v>
                </c:pt>
                <c:pt idx="1">
                  <c:v>22054384.500000022</c:v>
                </c:pt>
                <c:pt idx="2">
                  <c:v>24299632.879999992</c:v>
                </c:pt>
                <c:pt idx="3">
                  <c:v>21729492.570000008</c:v>
                </c:pt>
                <c:pt idx="4">
                  <c:v>21780255.70999999</c:v>
                </c:pt>
                <c:pt idx="5">
                  <c:v>21583847.830000006</c:v>
                </c:pt>
                <c:pt idx="6">
                  <c:v>23897567.929999992</c:v>
                </c:pt>
                <c:pt idx="7">
                  <c:v>23910612.710000005</c:v>
                </c:pt>
                <c:pt idx="8">
                  <c:v>21175164.549999997</c:v>
                </c:pt>
                <c:pt idx="9">
                  <c:v>21241211.999999989</c:v>
                </c:pt>
                <c:pt idx="10">
                  <c:v>21977076.169999994</c:v>
                </c:pt>
                <c:pt idx="11">
                  <c:v>22826574.440000001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587-4B1F-BC60-27D307549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978640"/>
        <c:axId val="879978968"/>
        <c:extLst>
          <c:ext xmlns:c15="http://schemas.microsoft.com/office/drawing/2012/chart" uri="{02D57815-91ED-43cb-92C2-25804820EDAC}">
            <c15:filteredLine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Nacional!$X$4:$X$5</c15:sqref>
                        </c15:formulaRef>
                      </c:ext>
                    </c:extLst>
                    <c:strCache>
                      <c:ptCount val="2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noFill/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Nacional!$Q$6:$Q$18</c15:sqref>
                        </c15:fullRef>
                        <c15:formulaRef>
                          <c15:sqref>Nacional!$Q$6:$Q$17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Nacional!$X$6:$X$18</c15:sqref>
                        </c15:fullRef>
                        <c15:formulaRef>
                          <c15:sqref>Nacional!$X$6:$X$17</c15:sqref>
                        </c15:formulaRef>
                      </c:ext>
                    </c:extLst>
                    <c:numCache>
                      <c:formatCode>#,##0.00;\-#,##0.00;;@</c:formatCode>
                      <c:ptCount val="12"/>
                      <c:pt idx="0">
                        <c:v>23696.277499999997</c:v>
                      </c:pt>
                      <c:pt idx="1">
                        <c:v>22299.152709999988</c:v>
                      </c:pt>
                      <c:pt idx="2">
                        <c:v>22646.865910000008</c:v>
                      </c:pt>
                      <c:pt idx="3">
                        <c:v>21421.442959999989</c:v>
                      </c:pt>
                      <c:pt idx="4">
                        <c:v>21621.016859999989</c:v>
                      </c:pt>
                      <c:pt idx="5">
                        <c:v>21822.383009999994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6587-4B1F-BC60-27D307549B6A}"/>
                  </c:ext>
                </c:extLst>
              </c15:ser>
            </c15:filteredLineSeries>
          </c:ext>
        </c:extLst>
      </c:lineChart>
      <c:catAx>
        <c:axId val="87997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9978968"/>
        <c:crosses val="autoZero"/>
        <c:auto val="1"/>
        <c:lblAlgn val="ctr"/>
        <c:lblOffset val="100"/>
        <c:noMultiLvlLbl val="0"/>
      </c:catAx>
      <c:valAx>
        <c:axId val="879978968"/>
        <c:scaling>
          <c:orientation val="minMax"/>
          <c:max val="25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9978640"/>
        <c:crosses val="autoZero"/>
        <c:crossBetween val="between"/>
      </c:valAx>
      <c:valAx>
        <c:axId val="1539535280"/>
        <c:scaling>
          <c:orientation val="minMax"/>
        </c:scaling>
        <c:delete val="0"/>
        <c:axPos val="r"/>
        <c:numFmt formatCode="#,##0.00;\-#,##0.00;;@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4170175"/>
        <c:crosses val="max"/>
        <c:crossBetween val="between"/>
      </c:valAx>
      <c:catAx>
        <c:axId val="47417017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39535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689384052838712E-3"/>
          <c:y val="9.4763520002587975E-2"/>
          <c:w val="0.96781374098467687"/>
          <c:h val="0.90462422319433755"/>
        </c:manualLayout>
      </c:layout>
      <c:lineChart>
        <c:grouping val="standard"/>
        <c:varyColors val="0"/>
        <c:ser>
          <c:idx val="2"/>
          <c:order val="1"/>
          <c:tx>
            <c:strRef>
              <c:f>Nacional!$AC$21</c:f>
              <c:strCache>
                <c:ptCount val="1"/>
                <c:pt idx="0">
                  <c:v>Año 2023</c:v>
                </c:pt>
              </c:strCache>
            </c:strRef>
          </c:tx>
          <c:spPr>
            <a:ln w="28575" cap="rnd">
              <a:solidFill>
                <a:schemeClr val="bg2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5F-4F30-97FE-3F284D0B760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5F-4F30-97FE-3F284D0B76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5F-4F30-97FE-3F284D0B760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5F-4F30-97FE-3F284D0B76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B5F-4F30-97FE-3F284D0B76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B5F-4F30-97FE-3F284D0B76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B5F-4F30-97FE-3F284D0B760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B5F-4F30-97FE-3F284D0B76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B5F-4F30-97FE-3F284D0B760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5F-4F30-97FE-3F284D0B76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5F-4F30-97FE-3F284D0B7604}"/>
                </c:ext>
              </c:extLst>
            </c:dLbl>
            <c:dLbl>
              <c:idx val="11"/>
              <c:layout>
                <c:manualLayout>
                  <c:x val="-4.2639804257274164E-2"/>
                  <c:y val="-3.2670885676105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B5F-4F30-97FE-3F284D0B7604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Nacional!$Z$22:$Z$33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Nacional!$AC$22:$AC$33</c:f>
              <c:numCache>
                <c:formatCode>General</c:formatCode>
                <c:ptCount val="12"/>
                <c:pt idx="0">
                  <c:v>204577265.35999963</c:v>
                </c:pt>
                <c:pt idx="1">
                  <c:v>204577265.35999963</c:v>
                </c:pt>
                <c:pt idx="2">
                  <c:v>204577265.35999963</c:v>
                </c:pt>
                <c:pt idx="3">
                  <c:v>204577265.35999963</c:v>
                </c:pt>
                <c:pt idx="4">
                  <c:v>204577265.35999963</c:v>
                </c:pt>
                <c:pt idx="5">
                  <c:v>204577265.35999963</c:v>
                </c:pt>
                <c:pt idx="6">
                  <c:v>204577265.35999963</c:v>
                </c:pt>
                <c:pt idx="7">
                  <c:v>204577265.35999963</c:v>
                </c:pt>
                <c:pt idx="8">
                  <c:v>204577265.35999963</c:v>
                </c:pt>
                <c:pt idx="9">
                  <c:v>204577265.35999963</c:v>
                </c:pt>
                <c:pt idx="10">
                  <c:v>204577265.35999963</c:v>
                </c:pt>
                <c:pt idx="11">
                  <c:v>204577265.35999963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5F-4F30-97FE-3F284D0B7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5975752"/>
        <c:axId val="98597608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Nacional!$AA$21</c15:sqref>
                        </c15:formulaRef>
                      </c:ext>
                    </c:extLst>
                    <c:strCache>
                      <c:ptCount val="1"/>
                      <c:pt idx="0">
                        <c:v>P.Neta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Nacional!$Z$22:$Z$33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Nacional!$AA$22:$AA$33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23696.277499999997</c:v>
                      </c:pt>
                      <c:pt idx="1">
                        <c:v>22299.152709999988</c:v>
                      </c:pt>
                      <c:pt idx="2">
                        <c:v>22646.865910000008</c:v>
                      </c:pt>
                      <c:pt idx="3">
                        <c:v>21421.442959999989</c:v>
                      </c:pt>
                      <c:pt idx="4">
                        <c:v>21621.016859999989</c:v>
                      </c:pt>
                      <c:pt idx="5">
                        <c:v>21822.383009999994</c:v>
                      </c:pt>
                      <c:pt idx="6">
                        <c:v>#N/A</c:v>
                      </c:pt>
                      <c:pt idx="7">
                        <c:v>#N/A</c:v>
                      </c:pt>
                      <c:pt idx="8">
                        <c:v>#N/A</c:v>
                      </c:pt>
                      <c:pt idx="9">
                        <c:v>#N/A</c:v>
                      </c:pt>
                      <c:pt idx="10">
                        <c:v>#N/A</c:v>
                      </c:pt>
                      <c:pt idx="11">
                        <c:v>#N/A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B5F-4F30-97FE-3F284D0B7604}"/>
                  </c:ext>
                </c:extLst>
              </c15:ser>
            </c15:filteredLineSeries>
          </c:ext>
        </c:extLst>
      </c:lineChart>
      <c:catAx>
        <c:axId val="9859757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85976080"/>
        <c:crosses val="autoZero"/>
        <c:auto val="1"/>
        <c:lblAlgn val="ctr"/>
        <c:lblOffset val="100"/>
        <c:noMultiLvlLbl val="0"/>
      </c:catAx>
      <c:valAx>
        <c:axId val="9859760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85975752"/>
        <c:crosses val="autoZero"/>
        <c:crossBetween val="between"/>
      </c:valAx>
      <c:spPr>
        <a:noFill/>
        <a:ln>
          <a:solidFill>
            <a:schemeClr val="bg1">
              <a:lumMod val="85000"/>
              <a:alpha val="0"/>
            </a:schemeClr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Hoja1!$AC$9</c:f>
          <c:strCache>
            <c:ptCount val="1"/>
            <c:pt idx="0">
              <c:v>Evolución de la produccion neta por tecnología 2024 (GWh). All</c:v>
            </c:pt>
          </c:strCache>
        </c:strRef>
      </c:tx>
      <c:layout>
        <c:manualLayout>
          <c:xMode val="edge"/>
          <c:yMode val="edge"/>
          <c:x val="0.16662118989170968"/>
          <c:y val="3.64474629193700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Hoja1!$L$8</c:f>
              <c:strCache>
                <c:ptCount val="1"/>
                <c:pt idx="0">
                  <c:v>Combustibles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Hoja1!$L$9:$L$20</c:f>
              <c:numCache>
                <c:formatCode>#,##0.0</c:formatCode>
                <c:ptCount val="12"/>
                <c:pt idx="0">
                  <c:v>6492.5595900000008</c:v>
                </c:pt>
                <c:pt idx="1">
                  <c:v>4729.9470900000015</c:v>
                </c:pt>
                <c:pt idx="2">
                  <c:v>4625.2555500000008</c:v>
                </c:pt>
                <c:pt idx="3">
                  <c:v>4159.4867900000008</c:v>
                </c:pt>
                <c:pt idx="4">
                  <c:v>4576.5518600000005</c:v>
                </c:pt>
                <c:pt idx="5">
                  <c:v>4908.7925199999991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22-49DE-A815-46108CDD4163}"/>
            </c:ext>
          </c:extLst>
        </c:ser>
        <c:ser>
          <c:idx val="1"/>
          <c:order val="1"/>
          <c:tx>
            <c:strRef>
              <c:f>Hoja1!$M$8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Hoja1!$M$9:$M$20</c:f>
              <c:numCache>
                <c:formatCode>#,##0.0</c:formatCode>
                <c:ptCount val="12"/>
                <c:pt idx="0">
                  <c:v>5691.1560599999984</c:v>
                </c:pt>
                <c:pt idx="1">
                  <c:v>6915.194859999996</c:v>
                </c:pt>
                <c:pt idx="2">
                  <c:v>6127.2894699999988</c:v>
                </c:pt>
                <c:pt idx="3">
                  <c:v>4703.1626699999997</c:v>
                </c:pt>
                <c:pt idx="4">
                  <c:v>4269.9122800000005</c:v>
                </c:pt>
                <c:pt idx="5">
                  <c:v>4434.1244800000013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22-49DE-A815-46108CDD4163}"/>
            </c:ext>
          </c:extLst>
        </c:ser>
        <c:ser>
          <c:idx val="2"/>
          <c:order val="2"/>
          <c:tx>
            <c:strRef>
              <c:f>Hoja1!$N$8</c:f>
              <c:strCache>
                <c:ptCount val="1"/>
                <c:pt idx="0">
                  <c:v>Hidraúlica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Hoja1!$N$9:$N$20</c:f>
              <c:numCache>
                <c:formatCode>#,##0.0</c:formatCode>
                <c:ptCount val="12"/>
                <c:pt idx="0">
                  <c:v>4348.427999999999</c:v>
                </c:pt>
                <c:pt idx="1">
                  <c:v>3490.9762500000011</c:v>
                </c:pt>
                <c:pt idx="2">
                  <c:v>5199.6693500000001</c:v>
                </c:pt>
                <c:pt idx="3">
                  <c:v>4501.1723999999995</c:v>
                </c:pt>
                <c:pt idx="4">
                  <c:v>3549.5721400000011</c:v>
                </c:pt>
                <c:pt idx="5">
                  <c:v>2892.1317300000001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22-49DE-A815-46108CDD4163}"/>
            </c:ext>
          </c:extLst>
        </c:ser>
        <c:ser>
          <c:idx val="3"/>
          <c:order val="3"/>
          <c:tx>
            <c:strRef>
              <c:f>Hoja1!$O$8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Hoja1!$O$9:$O$20</c:f>
              <c:numCache>
                <c:formatCode>#,##0.0</c:formatCode>
                <c:ptCount val="12"/>
                <c:pt idx="0">
                  <c:v>5161.7309999999998</c:v>
                </c:pt>
                <c:pt idx="1">
                  <c:v>4508.2820000000002</c:v>
                </c:pt>
                <c:pt idx="2">
                  <c:v>3482.422</c:v>
                </c:pt>
                <c:pt idx="3">
                  <c:v>3602.681</c:v>
                </c:pt>
                <c:pt idx="4">
                  <c:v>3521.3440000000001</c:v>
                </c:pt>
                <c:pt idx="5">
                  <c:v>4331.46299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22-49DE-A815-46108CDD4163}"/>
            </c:ext>
          </c:extLst>
        </c:ser>
        <c:ser>
          <c:idx val="4"/>
          <c:order val="4"/>
          <c:tx>
            <c:strRef>
              <c:f>Hoja1!$P$8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Hoja1!$P$9:$P$20</c:f>
              <c:numCache>
                <c:formatCode>#,##0.0</c:formatCode>
                <c:ptCount val="12"/>
                <c:pt idx="0">
                  <c:v>1908.1598799999997</c:v>
                </c:pt>
                <c:pt idx="1">
                  <c:v>2478.8116300000002</c:v>
                </c:pt>
                <c:pt idx="2">
                  <c:v>3060.4944700000005</c:v>
                </c:pt>
                <c:pt idx="3">
                  <c:v>4011.6206700000016</c:v>
                </c:pt>
                <c:pt idx="4">
                  <c:v>5103.9348899999995</c:v>
                </c:pt>
                <c:pt idx="5">
                  <c:v>4761.3132599999999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22-49DE-A815-46108CDD4163}"/>
            </c:ext>
          </c:extLst>
        </c:ser>
        <c:ser>
          <c:idx val="5"/>
          <c:order val="5"/>
          <c:tx>
            <c:strRef>
              <c:f>Hoja1!$Q$8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Hoja1!$Q$9:$Q$20</c:f>
              <c:numCache>
                <c:formatCode>#,##0.0</c:formatCode>
                <c:ptCount val="12"/>
                <c:pt idx="0">
                  <c:v>94.242969999999985</c:v>
                </c:pt>
                <c:pt idx="1">
                  <c:v>175.94087999999996</c:v>
                </c:pt>
                <c:pt idx="2">
                  <c:v>151.73507000000001</c:v>
                </c:pt>
                <c:pt idx="3">
                  <c:v>443.31943000000007</c:v>
                </c:pt>
                <c:pt idx="4">
                  <c:v>599.7016900000001</c:v>
                </c:pt>
                <c:pt idx="5">
                  <c:v>494.55803000000003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C22-49DE-A815-46108CDD4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9978640"/>
        <c:axId val="879978968"/>
      </c:barChart>
      <c:lineChart>
        <c:grouping val="standard"/>
        <c:varyColors val="0"/>
        <c:ser>
          <c:idx val="6"/>
          <c:order val="6"/>
          <c:tx>
            <c:strRef>
              <c:f>Hoja1!$R$8</c:f>
              <c:strCache>
                <c:ptCount val="1"/>
                <c:pt idx="0">
                  <c:v>Total general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Hoja1!$R$9:$R$20</c:f>
              <c:numCache>
                <c:formatCode>#,##0.0</c:formatCode>
                <c:ptCount val="12"/>
                <c:pt idx="0">
                  <c:v>23696.277499999997</c:v>
                </c:pt>
                <c:pt idx="1">
                  <c:v>22299.152709999988</c:v>
                </c:pt>
                <c:pt idx="2">
                  <c:v>22646.865910000008</c:v>
                </c:pt>
                <c:pt idx="3">
                  <c:v>21421.442959999989</c:v>
                </c:pt>
                <c:pt idx="4">
                  <c:v>21621.016859999989</c:v>
                </c:pt>
                <c:pt idx="5">
                  <c:v>21822.383009999994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C22-49DE-A815-46108CDD4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604024"/>
        <c:axId val="1002602712"/>
      </c:lineChart>
      <c:catAx>
        <c:axId val="87997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9978968"/>
        <c:crosses val="autoZero"/>
        <c:auto val="1"/>
        <c:lblAlgn val="ctr"/>
        <c:lblOffset val="100"/>
        <c:noMultiLvlLbl val="0"/>
      </c:catAx>
      <c:valAx>
        <c:axId val="879978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9978640"/>
        <c:crosses val="autoZero"/>
        <c:crossBetween val="between"/>
      </c:valAx>
      <c:valAx>
        <c:axId val="1002602712"/>
        <c:scaling>
          <c:orientation val="minMax"/>
        </c:scaling>
        <c:delete val="1"/>
        <c:axPos val="r"/>
        <c:numFmt formatCode="#,##0.0" sourceLinked="1"/>
        <c:majorTickMark val="out"/>
        <c:minorTickMark val="none"/>
        <c:tickLblPos val="nextTo"/>
        <c:crossAx val="1002604024"/>
        <c:crosses val="max"/>
        <c:crossBetween val="between"/>
      </c:valAx>
      <c:catAx>
        <c:axId val="1002604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02602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6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_xlchart.v1.6</cx:f>
      </cx:strDim>
      <cx:numDim type="val">
        <cx:f>_xlchart.v1.1</cx:f>
      </cx:numDim>
    </cx:data>
    <cx:data id="1">
      <cx:strDim type="cat">
        <cx:f>_xlchart.v1.6</cx:f>
      </cx:strDim>
      <cx:numDim type="val">
        <cx:f>_xlchart.v1.3</cx:f>
      </cx:numDim>
    </cx:data>
    <cx:data id="2">
      <cx:strDim type="cat">
        <cx:f>_xlchart.v1.6</cx:f>
      </cx:strDim>
      <cx:numDim type="val">
        <cx:f>_xlchart.v1.5</cx:f>
      </cx:numDim>
    </cx:data>
  </cx:chartData>
  <cx:chart>
    <cx:title pos="t" align="ctr" overlay="0">
      <cx:tx>
        <cx:txData>
          <cx:v>Producción energia neta acumulada 2024 Vs total 2023 (GWh)</cx:v>
        </cx:txData>
      </cx:tx>
      <cx:txPr>
        <a:bodyPr rot="0" spcFirstLastPara="1" vertOverflow="ellipsis" vert="horz" wrap="square" lIns="38100" tIns="19050" rIns="38100" bIns="19050" anchor="ctr" anchorCtr="1" compatLnSpc="0"/>
        <a:lstStyle/>
        <a:p>
          <a:pPr algn="ctr" rtl="0"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r>
            <a:rPr kumimoji="0" lang="es-ES" sz="1400" b="1" i="0" u="none" strike="noStrike" kern="1200" cap="none" spc="0" normalizeH="0" baseline="0" noProof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</a:rPr>
            <a:t>Producción energia neta acumulada 2024 Vs total 2023 (GWh)</a:t>
          </a:r>
        </a:p>
      </cx:txPr>
    </cx:title>
    <cx:plotArea>
      <cx:plotAreaRegion>
        <cx:series layoutId="waterfall" uniqueId="{D5B50BF4-0674-4B0D-A4EB-DFAFB2CB8CA7}" formatIdx="0">
          <cx:tx>
            <cx:txData>
              <cx:f>_xlchart.v1.0</cx:f>
              <cx:v>P.Neta</cx:v>
            </cx:txData>
          </cx:tx>
          <cx:spPr>
            <a:solidFill>
              <a:schemeClr val="tx2"/>
            </a:solidFill>
          </cx:spPr>
          <cx:dataLabels>
            <cx:numFmt formatCode="#.##0,00;-#.##0,00;;@" sourceLinked="0"/>
            <cx:visibility seriesName="0" categoryName="0" value="1"/>
            <cx:separator>, </cx:separator>
          </cx:dataLabels>
          <cx:dataId val="0"/>
          <cx:layoutPr>
            <cx:subtotals/>
          </cx:layoutPr>
        </cx:series>
        <cx:series layoutId="waterfall" hidden="1" uniqueId="{3CE8244B-AEE5-4F2B-ACC4-C94DE3E5E947}" formatIdx="1">
          <cx:tx>
            <cx:txData>
              <cx:f>_xlchart.v1.2</cx:f>
              <cx:v>Acumulado</cx:v>
            </cx:txData>
          </cx:tx>
          <cx:dataLabels>
            <cx:visibility seriesName="0" categoryName="0" value="1"/>
          </cx:dataLabels>
          <cx:dataId val="1"/>
          <cx:layoutPr>
            <cx:subtotals/>
          </cx:layoutPr>
        </cx:series>
        <cx:series layoutId="waterfall" hidden="1" uniqueId="{6D8B0401-C813-4899-B684-F13596D94033}" formatIdx="2">
          <cx:tx>
            <cx:txData>
              <cx:f>_xlchart.v1.4</cx:f>
              <cx:v>Año 2023</cx:v>
            </cx:txData>
          </cx:tx>
          <cx:dataLabels>
            <cx:visibility seriesName="0" categoryName="0" value="1"/>
          </cx:dataLabels>
          <cx:dataId val="2"/>
          <cx:layoutPr>
            <cx:subtotals/>
          </cx:layoutPr>
        </cx:series>
      </cx:plotAreaRegion>
      <cx:axis id="0">
        <cx:catScaling/>
        <cx:tickLabels/>
      </cx:axis>
      <cx:axis id="1">
        <cx:valScaling max="280000"/>
        <cx:majorGridlines/>
        <cx:tickLabels/>
        <cx:numFmt formatCode="#.##0" sourceLinked="0"/>
      </cx:axis>
    </cx:plotArea>
  </cx:chart>
  <cx:spPr>
    <a:ln>
      <a:solidFill>
        <a:schemeClr val="bg1">
          <a:lumMod val="85000"/>
          <a:alpha val="0"/>
        </a:schemeClr>
      </a:solidFill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_xlchart.v1.16</cx:f>
      </cx:strDim>
      <cx:numDim type="val">
        <cx:f>_xlchart.v1.18</cx:f>
      </cx:numDim>
    </cx:data>
  </cx:chartData>
  <cx:chart>
    <cx:plotArea>
      <cx:plotAreaRegion>
        <cx:series layoutId="waterfall" uniqueId="{6839756D-7259-4D1A-B204-133A01BC40C1}" formatIdx="6">
          <cx:tx>
            <cx:txData>
              <cx:f>_xlchart.v1.17</cx:f>
              <cx:v>Total general</cx:v>
            </cx:txData>
          </cx:tx>
          <cx:spPr>
            <a:solidFill>
              <a:schemeClr val="tx2"/>
            </a:solidFill>
          </cx:spPr>
          <cx:dataLabels pos="outEnd"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_xlchart.v1.10</cx:f>
      </cx:strDim>
      <cx:numDim type="val">
        <cx:f>_xlchart.v1.12</cx:f>
      </cx:numDim>
    </cx:data>
  </cx:chartData>
  <cx:chart>
    <cx:plotArea>
      <cx:plotAreaRegion>
        <cx:series layoutId="waterfall" uniqueId="{35865E41-4FD6-4BAF-9CEE-DE9ECDA9CAB3}" formatIdx="0">
          <cx:tx>
            <cx:txData>
              <cx:f>_xlchart.v1.11</cx:f>
              <cx:v>Combustibles</cx:v>
            </cx:txData>
          </cx:tx>
          <cx:spPr>
            <a:solidFill>
              <a:schemeClr val="accent6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_xlchart.v1.25</cx:f>
      </cx:strDim>
      <cx:numDim type="val">
        <cx:f>_xlchart.v1.27</cx:f>
      </cx:numDim>
    </cx:data>
  </cx:chartData>
  <cx:chart>
    <cx:plotArea>
      <cx:plotAreaRegion>
        <cx:series layoutId="waterfall" uniqueId="{A547A831-DE83-4E23-8FCF-71DBCC516B48}" formatIdx="1">
          <cx:tx>
            <cx:txData>
              <cx:f>_xlchart.v1.26</cx:f>
              <cx:v>Eólica</cx:v>
            </cx:txData>
          </cx:tx>
          <cx:spPr>
            <a:solidFill>
              <a:schemeClr val="accent3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_xlchart.v1.7</cx:f>
      </cx:strDim>
      <cx:numDim type="val">
        <cx:f>_xlchart.v1.9</cx:f>
      </cx:numDim>
    </cx:data>
  </cx:chartData>
  <cx:chart>
    <cx:plotArea>
      <cx:plotAreaRegion>
        <cx:series layoutId="waterfall" uniqueId="{5CA2D00E-5BF8-4D2A-BBA6-495BF34FC7BE}" formatIdx="2">
          <cx:tx>
            <cx:txData>
              <cx:f>_xlchart.v1.8</cx:f>
              <cx:v>Hidraúlica</cx:v>
            </cx:txData>
          </cx:tx>
          <cx:spPr>
            <a:solidFill>
              <a:schemeClr val="accent1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_xlchart.v1.13</cx:f>
      </cx:strDim>
      <cx:numDim type="val">
        <cx:f>_xlchart.v1.15</cx:f>
      </cx:numDim>
    </cx:data>
  </cx:chartData>
  <cx:chart>
    <cx:plotArea>
      <cx:plotAreaRegion>
        <cx:series layoutId="waterfall" uniqueId="{06BA0455-DACA-4FCD-93D1-2FE9EDEB7125}" formatIdx="3">
          <cx:tx>
            <cx:txData>
              <cx:f>_xlchart.v1.14</cx:f>
              <cx:v>Nuclear</cx:v>
            </cx:txData>
          </cx:tx>
          <cx:spPr>
            <a:solidFill>
              <a:schemeClr val="accent2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_xlchart.v1.19</cx:f>
      </cx:strDim>
      <cx:numDim type="val">
        <cx:f>_xlchart.v1.21</cx:f>
      </cx:numDim>
    </cx:data>
  </cx:chartData>
  <cx:chart>
    <cx:plotArea>
      <cx:plotAreaRegion>
        <cx:series layoutId="waterfall" uniqueId="{B5328F83-977B-477D-AF6A-25BBB8195426}" formatIdx="4">
          <cx:tx>
            <cx:txData>
              <cx:f>_xlchart.v1.20</cx:f>
              <cx:v>Solar fotovoltaica</cx:v>
            </cx:txData>
          </cx:tx>
          <cx:spPr>
            <a:solidFill>
              <a:schemeClr val="accent4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_xlchart.v1.22</cx:f>
      </cx:strDim>
      <cx:numDim type="val">
        <cx:f>_xlchart.v1.24</cx:f>
      </cx:numDim>
    </cx:data>
  </cx:chartData>
  <cx:chart>
    <cx:plotArea>
      <cx:plotAreaRegion>
        <cx:series layoutId="waterfall" uniqueId="{3FE30ACC-F409-4168-8002-82EBB09FBE63}" formatIdx="5">
          <cx:tx>
            <cx:txData>
              <cx:f>_xlchart.v1.23</cx:f>
              <cx:v>Solar térmica</cx:v>
            </cx:txData>
          </cx:tx>
          <cx:spPr>
            <a:solidFill>
              <a:schemeClr val="accent5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microsoft.com/office/2014/relationships/chartEx" Target="../charts/chartEx1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microsoft.com/office/2014/relationships/chartEx" Target="../charts/chartEx8.xml"/><Relationship Id="rId3" Type="http://schemas.microsoft.com/office/2014/relationships/chartEx" Target="../charts/chartEx3.xml"/><Relationship Id="rId7" Type="http://schemas.microsoft.com/office/2014/relationships/chartEx" Target="../charts/chartEx7.xml"/><Relationship Id="rId2" Type="http://schemas.openxmlformats.org/officeDocument/2006/relationships/chart" Target="../charts/chart3.xml"/><Relationship Id="rId1" Type="http://schemas.microsoft.com/office/2014/relationships/chartEx" Target="../charts/chartEx2.xml"/><Relationship Id="rId6" Type="http://schemas.microsoft.com/office/2014/relationships/chartEx" Target="../charts/chartEx6.xml"/><Relationship Id="rId5" Type="http://schemas.microsoft.com/office/2014/relationships/chartEx" Target="../charts/chartEx5.xml"/><Relationship Id="rId4" Type="http://schemas.microsoft.com/office/2014/relationships/chartEx" Target="../charts/chartEx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10582</xdr:rowOff>
    </xdr:from>
    <xdr:to>
      <xdr:col>6</xdr:col>
      <xdr:colOff>10121</xdr:colOff>
      <xdr:row>4</xdr:row>
      <xdr:rowOff>124036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3AE95E-7AFB-13F2-8872-571146CB58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583" y="201082"/>
          <a:ext cx="3227455" cy="8225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19</xdr:row>
      <xdr:rowOff>177800</xdr:rowOff>
    </xdr:from>
    <xdr:to>
      <xdr:col>7</xdr:col>
      <xdr:colOff>440267</xdr:colOff>
      <xdr:row>34</xdr:row>
      <xdr:rowOff>110064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482600</xdr:colOff>
      <xdr:row>19</xdr:row>
      <xdr:rowOff>110065</xdr:rowOff>
    </xdr:from>
    <xdr:to>
      <xdr:col>14</xdr:col>
      <xdr:colOff>803273</xdr:colOff>
      <xdr:row>35</xdr:row>
      <xdr:rowOff>44450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7531100" y="3420003"/>
          <a:ext cx="6583361" cy="3053822"/>
          <a:chOff x="7083425" y="3415240"/>
          <a:chExt cx="5988048" cy="3068110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4" name="Gráfico 3">
                <a:extLst>
                  <a:ext uri="{FF2B5EF4-FFF2-40B4-BE49-F238E27FC236}">
                    <a16:creationId xmlns:a16="http://schemas.microsoft.com/office/drawing/2014/main" id="{00000000-0008-0000-0100-000004000000}"/>
                  </a:ext>
                </a:extLst>
              </xdr:cNvPr>
              <xdr:cNvGraphicFramePr/>
            </xdr:nvGraphicFramePr>
            <xdr:xfrm>
              <a:off x="7083425" y="3415240"/>
              <a:ext cx="5097992" cy="296439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7083425" y="3415240"/>
                <a:ext cx="5097992" cy="296439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graphicFrame macro="">
        <xdr:nvGraphicFramePr>
          <xdr:cNvPr id="5" name="Gráfico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GraphicFramePr>
            <a:graphicFrameLocks/>
          </xdr:cNvGraphicFramePr>
        </xdr:nvGraphicFramePr>
        <xdr:xfrm>
          <a:off x="7501466" y="3515784"/>
          <a:ext cx="5570007" cy="296756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359104</xdr:colOff>
      <xdr:row>24</xdr:row>
      <xdr:rowOff>35033</xdr:rowOff>
    </xdr:from>
    <xdr:to>
      <xdr:col>14</xdr:col>
      <xdr:colOff>696310</xdr:colOff>
      <xdr:row>36</xdr:row>
      <xdr:rowOff>131861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1" name="Gráfico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541204" y="4102208"/>
              <a:ext cx="4833006" cy="238282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1559034</xdr:colOff>
      <xdr:row>22</xdr:row>
      <xdr:rowOff>43794</xdr:rowOff>
    </xdr:from>
    <xdr:to>
      <xdr:col>7</xdr:col>
      <xdr:colOff>686384</xdr:colOff>
      <xdr:row>36</xdr:row>
      <xdr:rowOff>159989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306552</xdr:colOff>
      <xdr:row>36</xdr:row>
      <xdr:rowOff>113863</xdr:rowOff>
    </xdr:from>
    <xdr:to>
      <xdr:col>4</xdr:col>
      <xdr:colOff>451068</xdr:colOff>
      <xdr:row>50</xdr:row>
      <xdr:rowOff>123103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pSpPr/>
      </xdr:nvGrpSpPr>
      <xdr:grpSpPr>
        <a:xfrm>
          <a:off x="306552" y="6483707"/>
          <a:ext cx="4799860" cy="2676240"/>
          <a:chOff x="306552" y="6087242"/>
          <a:chExt cx="4839137" cy="2584275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3" name="Gráfico 2">
                <a:extLst>
                  <a:ext uri="{FF2B5EF4-FFF2-40B4-BE49-F238E27FC236}">
                    <a16:creationId xmlns:a16="http://schemas.microsoft.com/office/drawing/2014/main" id="{00000000-0008-0000-0200-000003000000}"/>
                  </a:ext>
                </a:extLst>
              </xdr:cNvPr>
              <xdr:cNvGraphicFramePr/>
            </xdr:nvGraphicFramePr>
            <xdr:xfrm>
              <a:off x="306552" y="6367517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3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306552" y="6367517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1">
        <xdr:nvSpPr>
          <xdr:cNvPr id="18" name="CuadroTexto 17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 txBox="1"/>
        </xdr:nvSpPr>
        <xdr:spPr>
          <a:xfrm>
            <a:off x="394139" y="6087242"/>
            <a:ext cx="4703377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8B49688A-9E41-4591-8D72-5EA2CEC52DDB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2024. Combustibles (GWh). All</a:t>
            </a:fld>
            <a:endParaRPr lang="es-ES" sz="1200"/>
          </a:p>
        </xdr:txBody>
      </xdr:sp>
    </xdr:grpSp>
    <xdr:clientData/>
  </xdr:twoCellAnchor>
  <xdr:twoCellAnchor>
    <xdr:from>
      <xdr:col>9</xdr:col>
      <xdr:colOff>823311</xdr:colOff>
      <xdr:row>22</xdr:row>
      <xdr:rowOff>140138</xdr:rowOff>
    </xdr:from>
    <xdr:to>
      <xdr:col>14</xdr:col>
      <xdr:colOff>578070</xdr:colOff>
      <xdr:row>23</xdr:row>
      <xdr:rowOff>157655</xdr:rowOff>
    </xdr:to>
    <xdr:sp macro="" textlink="Hoja1!$AC$10">
      <xdr:nvSpPr>
        <xdr:cNvPr id="19" name="CuadroTexto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9941035" y="3442138"/>
          <a:ext cx="4256690" cy="2977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CF65970-B42E-4BDF-9E24-114A23709410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Energia neta acumulada 2024 (GWh). All</a:t>
          </a:fld>
          <a:endParaRPr lang="es-ES" sz="1200"/>
        </a:p>
      </xdr:txBody>
    </xdr:sp>
    <xdr:clientData/>
  </xdr:twoCellAnchor>
  <xdr:twoCellAnchor>
    <xdr:from>
      <xdr:col>4</xdr:col>
      <xdr:colOff>380124</xdr:colOff>
      <xdr:row>36</xdr:row>
      <xdr:rowOff>105104</xdr:rowOff>
    </xdr:from>
    <xdr:to>
      <xdr:col>9</xdr:col>
      <xdr:colOff>796158</xdr:colOff>
      <xdr:row>50</xdr:row>
      <xdr:rowOff>59164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pSpPr/>
      </xdr:nvGrpSpPr>
      <xdr:grpSpPr>
        <a:xfrm>
          <a:off x="5035468" y="6474948"/>
          <a:ext cx="4940409" cy="2621060"/>
          <a:chOff x="5074745" y="6078483"/>
          <a:chExt cx="4839137" cy="2529095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3" name="Gráfico 12">
                <a:extLst>
                  <a:ext uri="{FF2B5EF4-FFF2-40B4-BE49-F238E27FC236}">
                    <a16:creationId xmlns:a16="http://schemas.microsoft.com/office/drawing/2014/main" id="{00000000-0008-0000-0200-00000D000000}"/>
                  </a:ext>
                </a:extLst>
              </xdr:cNvPr>
              <xdr:cNvGraphicFramePr/>
            </xdr:nvGraphicFramePr>
            <xdr:xfrm>
              <a:off x="5074745" y="6303578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4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074745" y="6303578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2">
        <xdr:nvSpPr>
          <xdr:cNvPr id="20" name="CuadroTexto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 txBox="1"/>
        </xdr:nvSpPr>
        <xdr:spPr>
          <a:xfrm>
            <a:off x="5421585" y="6078483"/>
            <a:ext cx="4475655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12666E7D-6C0B-45F6-BA22-CE80BBB03169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2024. Eólica (GWh). All</a:t>
            </a:fld>
            <a:endParaRPr lang="es-ES" sz="1200"/>
          </a:p>
        </xdr:txBody>
      </xdr:sp>
    </xdr:grpSp>
    <xdr:clientData/>
  </xdr:twoCellAnchor>
  <xdr:twoCellAnchor>
    <xdr:from>
      <xdr:col>9</xdr:col>
      <xdr:colOff>847835</xdr:colOff>
      <xdr:row>36</xdr:row>
      <xdr:rowOff>134884</xdr:rowOff>
    </xdr:from>
    <xdr:to>
      <xdr:col>15</xdr:col>
      <xdr:colOff>300420</xdr:colOff>
      <xdr:row>50</xdr:row>
      <xdr:rowOff>59164</xdr:rowOff>
    </xdr:to>
    <xdr:grpSp>
      <xdr:nvGrpSpPr>
        <xdr:cNvPr id="27" name="Grupo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pSpPr/>
      </xdr:nvGrpSpPr>
      <xdr:grpSpPr>
        <a:xfrm>
          <a:off x="10027554" y="6504728"/>
          <a:ext cx="4929460" cy="2591280"/>
          <a:chOff x="9965559" y="6108263"/>
          <a:chExt cx="4839137" cy="2499315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4" name="Gráfico 13">
                <a:extLst>
                  <a:ext uri="{FF2B5EF4-FFF2-40B4-BE49-F238E27FC236}">
                    <a16:creationId xmlns:a16="http://schemas.microsoft.com/office/drawing/2014/main" id="{00000000-0008-0000-0200-00000E000000}"/>
                  </a:ext>
                </a:extLst>
              </xdr:cNvPr>
              <xdr:cNvGraphicFramePr/>
            </xdr:nvGraphicFramePr>
            <xdr:xfrm>
              <a:off x="9965559" y="6303578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5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9965559" y="6303578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3">
        <xdr:nvSpPr>
          <xdr:cNvPr id="21" name="CuadroTexto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 txBox="1"/>
        </xdr:nvSpPr>
        <xdr:spPr>
          <a:xfrm>
            <a:off x="10312400" y="6108263"/>
            <a:ext cx="4472152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4FF7C80C-1A54-49FE-99FA-C870363A3159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2024. Hidraúlica (GWh). All</a:t>
            </a:fld>
            <a:endParaRPr lang="es-ES" sz="1200"/>
          </a:p>
        </xdr:txBody>
      </xdr:sp>
    </xdr:grpSp>
    <xdr:clientData/>
  </xdr:twoCellAnchor>
  <xdr:twoCellAnchor>
    <xdr:from>
      <xdr:col>0</xdr:col>
      <xdr:colOff>306552</xdr:colOff>
      <xdr:row>51</xdr:row>
      <xdr:rowOff>43793</xdr:rowOff>
    </xdr:from>
    <xdr:to>
      <xdr:col>4</xdr:col>
      <xdr:colOff>481723</xdr:colOff>
      <xdr:row>65</xdr:row>
      <xdr:rowOff>35517</xdr:rowOff>
    </xdr:to>
    <xdr:grpSp>
      <xdr:nvGrpSpPr>
        <xdr:cNvPr id="30" name="Grupo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pSpPr/>
      </xdr:nvGrpSpPr>
      <xdr:grpSpPr>
        <a:xfrm>
          <a:off x="306552" y="9271137"/>
          <a:ext cx="4830515" cy="2658724"/>
          <a:chOff x="306552" y="8776138"/>
          <a:chExt cx="4869792" cy="2566758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5" name="Gráfico 14">
                <a:extLst>
                  <a:ext uri="{FF2B5EF4-FFF2-40B4-BE49-F238E27FC236}">
                    <a16:creationId xmlns:a16="http://schemas.microsoft.com/office/drawing/2014/main" id="{00000000-0008-0000-0200-00000F000000}"/>
                  </a:ext>
                </a:extLst>
              </xdr:cNvPr>
              <xdr:cNvGraphicFramePr/>
            </xdr:nvGraphicFramePr>
            <xdr:xfrm>
              <a:off x="306552" y="9038896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6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306552" y="9038896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4">
        <xdr:nvSpPr>
          <xdr:cNvPr id="22" name="CuadroTexto 2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 txBox="1"/>
        </xdr:nvSpPr>
        <xdr:spPr>
          <a:xfrm>
            <a:off x="376619" y="8776138"/>
            <a:ext cx="4799725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2D070844-EC9B-489E-BB80-E8EF59DC1495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2024. Nuclear (GWh). All</a:t>
            </a:fld>
            <a:endParaRPr lang="es-ES" sz="1200"/>
          </a:p>
        </xdr:txBody>
      </xdr:sp>
    </xdr:grpSp>
    <xdr:clientData/>
  </xdr:twoCellAnchor>
  <xdr:twoCellAnchor>
    <xdr:from>
      <xdr:col>4</xdr:col>
      <xdr:colOff>380124</xdr:colOff>
      <xdr:row>51</xdr:row>
      <xdr:rowOff>82333</xdr:rowOff>
    </xdr:from>
    <xdr:to>
      <xdr:col>10</xdr:col>
      <xdr:colOff>26276</xdr:colOff>
      <xdr:row>65</xdr:row>
      <xdr:rowOff>61793</xdr:rowOff>
    </xdr:to>
    <xdr:grpSp>
      <xdr:nvGrpSpPr>
        <xdr:cNvPr id="29" name="Grupo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GrpSpPr/>
      </xdr:nvGrpSpPr>
      <xdr:grpSpPr>
        <a:xfrm>
          <a:off x="5035468" y="9309677"/>
          <a:ext cx="5075402" cy="2646460"/>
          <a:chOff x="5074745" y="8814678"/>
          <a:chExt cx="4953876" cy="2554494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6" name="Gráfico 15">
                <a:extLst>
                  <a:ext uri="{FF2B5EF4-FFF2-40B4-BE49-F238E27FC236}">
                    <a16:creationId xmlns:a16="http://schemas.microsoft.com/office/drawing/2014/main" id="{00000000-0008-0000-0200-000010000000}"/>
                  </a:ext>
                </a:extLst>
              </xdr:cNvPr>
              <xdr:cNvGraphicFramePr/>
            </xdr:nvGraphicFramePr>
            <xdr:xfrm>
              <a:off x="5074745" y="9065172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7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074745" y="9065172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5">
        <xdr:nvSpPr>
          <xdr:cNvPr id="23" name="CuadroTexto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 txBox="1"/>
        </xdr:nvSpPr>
        <xdr:spPr>
          <a:xfrm>
            <a:off x="5337503" y="8814678"/>
            <a:ext cx="4691118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B7742445-262D-45D0-BBF0-36A3F6725DA3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2024. Fotovoltaica (GWh). All</a:t>
            </a:fld>
            <a:endParaRPr lang="es-ES" sz="1200"/>
          </a:p>
        </xdr:txBody>
      </xdr:sp>
    </xdr:grpSp>
    <xdr:clientData/>
  </xdr:twoCellAnchor>
  <xdr:twoCellAnchor>
    <xdr:from>
      <xdr:col>9</xdr:col>
      <xdr:colOff>847834</xdr:colOff>
      <xdr:row>51</xdr:row>
      <xdr:rowOff>77076</xdr:rowOff>
    </xdr:from>
    <xdr:to>
      <xdr:col>15</xdr:col>
      <xdr:colOff>437930</xdr:colOff>
      <xdr:row>65</xdr:row>
      <xdr:rowOff>80578</xdr:rowOff>
    </xdr:to>
    <xdr:grpSp>
      <xdr:nvGrpSpPr>
        <xdr:cNvPr id="28" name="Grupo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pSpPr/>
      </xdr:nvGrpSpPr>
      <xdr:grpSpPr>
        <a:xfrm>
          <a:off x="10027553" y="9304420"/>
          <a:ext cx="5057446" cy="2670502"/>
          <a:chOff x="9965558" y="8809421"/>
          <a:chExt cx="4976648" cy="2578536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0" name="Gráfico 9">
                <a:extLst>
                  <a:ext uri="{FF2B5EF4-FFF2-40B4-BE49-F238E27FC236}">
                    <a16:creationId xmlns:a16="http://schemas.microsoft.com/office/drawing/2014/main" id="{00000000-0008-0000-0200-00000A000000}"/>
                  </a:ext>
                </a:extLst>
              </xdr:cNvPr>
              <xdr:cNvGraphicFramePr/>
            </xdr:nvGraphicFramePr>
            <xdr:xfrm>
              <a:off x="9965558" y="9082690"/>
              <a:ext cx="4839137" cy="2305267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8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9965558" y="9082690"/>
                <a:ext cx="4839137" cy="2305267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6">
        <xdr:nvSpPr>
          <xdr:cNvPr id="24" name="CuadroTexto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 txBox="1"/>
        </xdr:nvSpPr>
        <xdr:spPr>
          <a:xfrm>
            <a:off x="10167007" y="8809421"/>
            <a:ext cx="4775199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F66A7B8F-5A63-4FDD-AD0B-6595393339A5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2024. Solar Térmica (GWh). All</a:t>
            </a:fld>
            <a:endParaRPr lang="es-ES" sz="12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792391</xdr:colOff>
      <xdr:row>21</xdr:row>
      <xdr:rowOff>121920</xdr:rowOff>
    </xdr:from>
    <xdr:ext cx="1828800" cy="2794001"/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Region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egio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92391" y="3962400"/>
              <a:ext cx="1828800" cy="27940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one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5526.589139236108" backgroundQuery="1" createdVersion="8" refreshedVersion="8" minRefreshableVersion="3" recordCount="0" supportSubquery="1" supportAdvancedDrill="1" xr:uid="{00000000-000A-0000-FFFF-FFFF06000000}">
  <cacheSource type="external" connectionId="5"/>
  <cacheFields count="5">
    <cacheField name="[Datos].[Tech].[Tech]" caption="Tech" numFmtId="0" hierarchy="1" level="1">
      <sharedItems count="6">
        <s v="Combustibles"/>
        <s v="Eólica"/>
        <s v="Hidraúlica"/>
        <s v="Nuclear"/>
        <s v="Solar fotovoltaica"/>
        <s v="Solar térmica"/>
      </sharedItems>
    </cacheField>
    <cacheField name="[Datos].[Region].[Region]" caption="Region" numFmtId="0" level="1">
      <sharedItems containsSemiMixedTypes="0" containsNonDate="0" containsString="0"/>
    </cacheField>
    <cacheField name="[Meses].[Mes_1].[Mes_1]" caption="Mes_1" numFmtId="0" hierarchy="9" level="1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[Measures].[P. Bornes]" caption="P. Bornes" numFmtId="0" hierarchy="16" level="32767"/>
    <cacheField name="[Measures].[P. Neta]" caption="P. Neta" numFmtId="0" hierarchy="15" level="32767"/>
  </cacheFields>
  <cacheHierarchies count="20">
    <cacheHierarchy uniqueName="[Datos].[Region]" caption="Region" attribute="1" defaultMemberUniqueName="[Datos].[Region].[All]" allUniqueName="[Datos].[Region].[All]" dimensionUniqueName="[Datos]" displayFolder="" count="2" memberValueDatatype="130" unbalanced="0">
      <fieldsUsage count="2">
        <fieldUsage x="-1"/>
        <fieldUsage x="1"/>
      </fieldsUsage>
    </cacheHierarchy>
    <cacheHierarchy uniqueName="[Datos].[Tech]" caption="Tech" attribute="1" defaultMemberUniqueName="[Datos].[Tech].[All]" allUniqueName="[Datos].[Tech].[All]" dimensionUniqueName="[Datos]" displayFolder="" count="2" memberValueDatatype="130" unbalanced="0">
      <fieldsUsage count="2">
        <fieldUsage x="-1"/>
        <fieldUsage x="0"/>
      </fieldsUsage>
    </cacheHierarchy>
    <cacheHierarchy uniqueName="[Datos].[Mes]" caption="Mes" attribute="1" defaultMemberUniqueName="[Datos].[Mes].[All]" allUniqueName="[Datos].[Mes].[All]" dimensionUniqueName="[Datos]" displayFolder="" count="0" memberValueDatatype="130" unbalanced="0"/>
    <cacheHierarchy uniqueName="[Datos].[P.Bornes]" caption="P.Bornes" attribute="1" defaultMemberUniqueName="[Datos].[P.Bornes].[All]" allUniqueName="[Datos].[P.Bornes].[All]" dimensionUniqueName="[Datos]" displayFolder="" count="0" memberValueDatatype="5" unbalanced="0"/>
    <cacheHierarchy uniqueName="[Datos].[P.Neta]" caption="P.Neta" attribute="1" defaultMemberUniqueName="[Datos].[P.Neta].[All]" allUniqueName="[Datos].[P.Neta].[All]" dimensionUniqueName="[Datos]" displayFolder="" count="0" memberValueDatatype="5" unbalanced="0"/>
    <cacheHierarchy uniqueName="[Datos].[Id_Provincia]" caption="Id_Provincia" attribute="1" defaultMemberUniqueName="[Datos].[Id_Provincia].[All]" allUniqueName="[Datos].[Id_Provincia].[All]" dimensionUniqueName="[Datos]" displayFolder="" count="0" memberValueDatatype="20" unbalanced="0"/>
    <cacheHierarchy uniqueName="[Datos].[P.Bornes2]" caption="P.Bornes2" attribute="1" defaultMemberUniqueName="[Datos].[P.Bornes2].[All]" allUniqueName="[Datos].[P.Bornes2].[All]" dimensionUniqueName="[Datos]" displayFolder="" count="0" memberValueDatatype="5" unbalanced="0"/>
    <cacheHierarchy uniqueName="[Datos].[P.Neta2]" caption="P.Neta2" attribute="1" defaultMemberUniqueName="[Datos].[P.Neta2].[All]" allUniqueName="[Datos].[P.Neta2].[All]" dimensionUniqueName="[Datos]" displayFolder="" count="0" memberValueDatatype="5" unbalanced="0"/>
    <cacheHierarchy uniqueName="[Meses].[Mes_0]" caption="Mes_0" attribute="1" defaultMemberUniqueName="[Meses].[Mes_0].[All]" allUniqueName="[Meses].[Mes_0].[All]" dimensionUniqueName="[Meses]" displayFolder="" count="0" memberValueDatatype="130" unbalanced="0"/>
    <cacheHierarchy uniqueName="[Meses].[Mes_1]" caption="Mes_1" attribute="1" defaultMemberUniqueName="[Meses].[Mes_1].[All]" allUniqueName="[Meses].[Mes_1].[All]" dimensionUniqueName="[Meses]" displayFolder="" count="2" memberValueDatatype="130" unbalanced="0">
      <fieldsUsage count="2">
        <fieldUsage x="-1"/>
        <fieldUsage x="2"/>
      </fieldsUsage>
    </cacheHierarchy>
    <cacheHierarchy uniqueName="[Meses].[OrdenMes]" caption="OrdenMes" attribute="1" defaultMemberUniqueName="[Meses].[OrdenMes].[All]" allUniqueName="[Meses].[OrdenMes].[All]" dimensionUniqueName="[Meses]" displayFolder="" count="0" memberValueDatatype="20" unbalanced="0"/>
    <cacheHierarchy uniqueName="[Measures].[Suma de P.Bornes]" caption="Suma de P.Bornes" measure="1" displayFolder="" measureGroup="Datos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a de P.Neta]" caption="Suma de P.Neta" measure="1" displayFolder="" measureGroup="Datos" count="0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P. Neta_]" caption="P. Neta_" measure="1" displayFolder="" measureGroup="Datos" count="0"/>
    <cacheHierarchy uniqueName="[Measures].[P. Bornes_]" caption="P. Bornes_" measure="1" displayFolder="" measureGroup="Datos" count="0"/>
    <cacheHierarchy uniqueName="[Measures].[P. Neta]" caption="P. Neta" measure="1" displayFolder="" measureGroup="Datos" count="0" oneField="1">
      <fieldsUsage count="1">
        <fieldUsage x="4"/>
      </fieldsUsage>
    </cacheHierarchy>
    <cacheHierarchy uniqueName="[Measures].[P. Bornes]" caption="P. Bornes" measure="1" displayFolder="" measureGroup="Datos" count="0" oneField="1">
      <fieldsUsage count="1">
        <fieldUsage x="3"/>
      </fieldsUsage>
    </cacheHierarchy>
    <cacheHierarchy uniqueName="[Measures].[__XL_Count Datos]" caption="__XL_Count Datos" measure="1" displayFolder="" measureGroup="Datos" count="0" hidden="1"/>
    <cacheHierarchy uniqueName="[Measures].[__XL_Count Meses]" caption="__XL_Count Meses" measure="1" displayFolder="" measureGroup="Meses" count="0" hidden="1"/>
    <cacheHierarchy uniqueName="[Measures].[__No measures defined]" caption="__No measures defined" measure="1" displayFolder="" count="0" hidden="1"/>
  </cacheHierarchies>
  <kpis count="0"/>
  <dimensions count="3">
    <dimension name="Datos" uniqueName="[Datos]" caption="Datos"/>
    <dimension measure="1" name="Measures" uniqueName="[Measures]" caption="Measures"/>
    <dimension name="Meses" uniqueName="[Meses]" caption="Meses"/>
  </dimensions>
  <measureGroups count="2">
    <measureGroup name="Datos" caption="Datos"/>
    <measureGroup name="Meses" caption="Meses"/>
  </measureGroups>
  <maps count="3">
    <map measureGroup="0" dimension="0"/>
    <map measureGroup="0" dimension="2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5526.589141666664" backgroundQuery="1" createdVersion="8" refreshedVersion="8" minRefreshableVersion="3" recordCount="0" supportSubquery="1" supportAdvancedDrill="1" xr:uid="{00000000-000A-0000-FFFF-FFFF09000000}">
  <cacheSource type="external" connectionId="5"/>
  <cacheFields count="4">
    <cacheField name="[Meses].[Mes_1].[Mes_1]" caption="Mes_1" numFmtId="0" hierarchy="9" level="1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[Measures].[P. Neta_]" caption="P. Neta_" numFmtId="0" hierarchy="13" level="32767"/>
    <cacheField name="[Datos].[Tech].[Tech]" caption="Tech" numFmtId="0" hierarchy="1" level="1">
      <sharedItems count="6">
        <s v="Combustibles"/>
        <s v="Eólica"/>
        <s v="Hidraúlica"/>
        <s v="Nuclear"/>
        <s v="Solar fotovoltaica"/>
        <s v="Solar térmica"/>
      </sharedItems>
    </cacheField>
    <cacheField name="[Datos].[Region].[Region]" caption="Region" numFmtId="0" level="1">
      <sharedItems containsSemiMixedTypes="0" containsNonDate="0" containsString="0"/>
    </cacheField>
  </cacheFields>
  <cacheHierarchies count="20">
    <cacheHierarchy uniqueName="[Datos].[Region]" caption="Region" attribute="1" defaultMemberUniqueName="[Datos].[Region].[All]" allUniqueName="[Datos].[Region].[All]" dimensionUniqueName="[Datos]" displayFolder="" count="2" memberValueDatatype="130" unbalanced="0">
      <fieldsUsage count="2">
        <fieldUsage x="-1"/>
        <fieldUsage x="3"/>
      </fieldsUsage>
    </cacheHierarchy>
    <cacheHierarchy uniqueName="[Datos].[Tech]" caption="Tech" attribute="1" defaultMemberUniqueName="[Datos].[Tech].[All]" allUniqueName="[Datos].[Tech].[All]" dimensionUniqueName="[Datos]" displayFolder="" count="2" memberValueDatatype="130" unbalanced="0">
      <fieldsUsage count="2">
        <fieldUsage x="-1"/>
        <fieldUsage x="2"/>
      </fieldsUsage>
    </cacheHierarchy>
    <cacheHierarchy uniqueName="[Datos].[Mes]" caption="Mes" attribute="1" defaultMemberUniqueName="[Datos].[Mes].[All]" allUniqueName="[Datos].[Mes].[All]" dimensionUniqueName="[Datos]" displayFolder="" count="0" memberValueDatatype="130" unbalanced="0"/>
    <cacheHierarchy uniqueName="[Datos].[P.Bornes]" caption="P.Bornes" attribute="1" defaultMemberUniqueName="[Datos].[P.Bornes].[All]" allUniqueName="[Datos].[P.Bornes].[All]" dimensionUniqueName="[Datos]" displayFolder="" count="0" memberValueDatatype="5" unbalanced="0"/>
    <cacheHierarchy uniqueName="[Datos].[P.Neta]" caption="P.Neta" attribute="1" defaultMemberUniqueName="[Datos].[P.Neta].[All]" allUniqueName="[Datos].[P.Neta].[All]" dimensionUniqueName="[Datos]" displayFolder="" count="0" memberValueDatatype="5" unbalanced="0"/>
    <cacheHierarchy uniqueName="[Datos].[Id_Provincia]" caption="Id_Provincia" attribute="1" defaultMemberUniqueName="[Datos].[Id_Provincia].[All]" allUniqueName="[Datos].[Id_Provincia].[All]" dimensionUniqueName="[Datos]" displayFolder="" count="0" memberValueDatatype="20" unbalanced="0"/>
    <cacheHierarchy uniqueName="[Datos].[P.Bornes2]" caption="P.Bornes2" attribute="1" defaultMemberUniqueName="[Datos].[P.Bornes2].[All]" allUniqueName="[Datos].[P.Bornes2].[All]" dimensionUniqueName="[Datos]" displayFolder="" count="0" memberValueDatatype="5" unbalanced="0"/>
    <cacheHierarchy uniqueName="[Datos].[P.Neta2]" caption="P.Neta2" attribute="1" defaultMemberUniqueName="[Datos].[P.Neta2].[All]" allUniqueName="[Datos].[P.Neta2].[All]" dimensionUniqueName="[Datos]" displayFolder="" count="0" memberValueDatatype="5" unbalanced="0"/>
    <cacheHierarchy uniqueName="[Meses].[Mes_0]" caption="Mes_0" attribute="1" defaultMemberUniqueName="[Meses].[Mes_0].[All]" allUniqueName="[Meses].[Mes_0].[All]" dimensionUniqueName="[Meses]" displayFolder="" count="0" memberValueDatatype="130" unbalanced="0"/>
    <cacheHierarchy uniqueName="[Meses].[Mes_1]" caption="Mes_1" attribute="1" defaultMemberUniqueName="[Meses].[Mes_1].[All]" allUniqueName="[Meses].[Mes_1].[All]" dimensionUniqueName="[Meses]" displayFolder="" count="2" memberValueDatatype="130" unbalanced="0">
      <fieldsUsage count="2">
        <fieldUsage x="-1"/>
        <fieldUsage x="0"/>
      </fieldsUsage>
    </cacheHierarchy>
    <cacheHierarchy uniqueName="[Meses].[OrdenMes]" caption="OrdenMes" attribute="1" defaultMemberUniqueName="[Meses].[OrdenMes].[All]" allUniqueName="[Meses].[OrdenMes].[All]" dimensionUniqueName="[Meses]" displayFolder="" count="0" memberValueDatatype="20" unbalanced="0"/>
    <cacheHierarchy uniqueName="[Measures].[Suma de P.Bornes]" caption="Suma de P.Bornes" measure="1" displayFolder="" measureGroup="Datos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a de P.Neta]" caption="Suma de P.Neta" measure="1" displayFolder="" measureGroup="Datos" count="0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P. Neta_]" caption="P. Neta_" measure="1" displayFolder="" measureGroup="Datos" count="0" oneField="1">
      <fieldsUsage count="1">
        <fieldUsage x="1"/>
      </fieldsUsage>
    </cacheHierarchy>
    <cacheHierarchy uniqueName="[Measures].[P. Bornes_]" caption="P. Bornes_" measure="1" displayFolder="" measureGroup="Datos" count="0"/>
    <cacheHierarchy uniqueName="[Measures].[P. Neta]" caption="P. Neta" measure="1" displayFolder="" measureGroup="Datos" count="0"/>
    <cacheHierarchy uniqueName="[Measures].[P. Bornes]" caption="P. Bornes" measure="1" displayFolder="" measureGroup="Datos" count="0"/>
    <cacheHierarchy uniqueName="[Measures].[__XL_Count Datos]" caption="__XL_Count Datos" measure="1" displayFolder="" measureGroup="Datos" count="0" hidden="1"/>
    <cacheHierarchy uniqueName="[Measures].[__XL_Count Meses]" caption="__XL_Count Meses" measure="1" displayFolder="" measureGroup="Meses" count="0" hidden="1"/>
    <cacheHierarchy uniqueName="[Measures].[__No measures defined]" caption="__No measures defined" measure="1" displayFolder="" count="0" hidden="1"/>
  </cacheHierarchies>
  <kpis count="0"/>
  <dimensions count="3">
    <dimension name="Datos" uniqueName="[Datos]" caption="Datos"/>
    <dimension measure="1" name="Measures" uniqueName="[Measures]" caption="Measures"/>
    <dimension name="Meses" uniqueName="[Meses]" caption="Meses"/>
  </dimensions>
  <measureGroups count="2">
    <measureGroup name="Datos" caption="Datos"/>
    <measureGroup name="Meses" caption="Meses"/>
  </measureGroups>
  <maps count="3">
    <map measureGroup="0" dimension="0"/>
    <map measureGroup="0" dimension="2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5526.589137152776" backgroundQuery="1" createdVersion="3" refreshedVersion="8" minRefreshableVersion="3" recordCount="0" supportSubquery="1" supportAdvancedDrill="1" xr:uid="{F3E97D1F-F1F0-4E53-A74D-773CF006076E}">
  <cacheSource type="external" connectionId="5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20">
    <cacheHierarchy uniqueName="[Datos].[Region]" caption="Region" attribute="1" defaultMemberUniqueName="[Datos].[Region].[All]" allUniqueName="[Datos].[Region].[All]" dimensionUniqueName="[Datos]" displayFolder="" count="2" memberValueDatatype="130" unbalanced="0"/>
    <cacheHierarchy uniqueName="[Datos].[Tech]" caption="Tech" attribute="1" defaultMemberUniqueName="[Datos].[Tech].[All]" allUniqueName="[Datos].[Tech].[All]" dimensionUniqueName="[Datos]" displayFolder="" count="0" memberValueDatatype="130" unbalanced="0"/>
    <cacheHierarchy uniqueName="[Datos].[Mes]" caption="Mes" attribute="1" defaultMemberUniqueName="[Datos].[Mes].[All]" allUniqueName="[Datos].[Mes].[All]" dimensionUniqueName="[Datos]" displayFolder="" count="0" memberValueDatatype="130" unbalanced="0"/>
    <cacheHierarchy uniqueName="[Datos].[P.Bornes]" caption="P.Bornes" attribute="1" defaultMemberUniqueName="[Datos].[P.Bornes].[All]" allUniqueName="[Datos].[P.Bornes].[All]" dimensionUniqueName="[Datos]" displayFolder="" count="0" memberValueDatatype="5" unbalanced="0"/>
    <cacheHierarchy uniqueName="[Datos].[P.Neta]" caption="P.Neta" attribute="1" defaultMemberUniqueName="[Datos].[P.Neta].[All]" allUniqueName="[Datos].[P.Neta].[All]" dimensionUniqueName="[Datos]" displayFolder="" count="0" memberValueDatatype="5" unbalanced="0"/>
    <cacheHierarchy uniqueName="[Datos].[Id_Provincia]" caption="Id_Provincia" attribute="1" defaultMemberUniqueName="[Datos].[Id_Provincia].[All]" allUniqueName="[Datos].[Id_Provincia].[All]" dimensionUniqueName="[Datos]" displayFolder="" count="0" memberValueDatatype="20" unbalanced="0"/>
    <cacheHierarchy uniqueName="[Datos].[P.Bornes2]" caption="P.Bornes2" attribute="1" defaultMemberUniqueName="[Datos].[P.Bornes2].[All]" allUniqueName="[Datos].[P.Bornes2].[All]" dimensionUniqueName="[Datos]" displayFolder="" count="0" memberValueDatatype="5" unbalanced="0"/>
    <cacheHierarchy uniqueName="[Datos].[P.Neta2]" caption="P.Neta2" attribute="1" defaultMemberUniqueName="[Datos].[P.Neta2].[All]" allUniqueName="[Datos].[P.Neta2].[All]" dimensionUniqueName="[Datos]" displayFolder="" count="0" memberValueDatatype="5" unbalanced="0"/>
    <cacheHierarchy uniqueName="[Meses].[Mes_0]" caption="Mes_0" attribute="1" defaultMemberUniqueName="[Meses].[Mes_0].[All]" allUniqueName="[Meses].[Mes_0].[All]" dimensionUniqueName="[Meses]" displayFolder="" count="0" memberValueDatatype="130" unbalanced="0"/>
    <cacheHierarchy uniqueName="[Meses].[Mes_1]" caption="Mes_1" attribute="1" defaultMemberUniqueName="[Meses].[Mes_1].[All]" allUniqueName="[Meses].[Mes_1].[All]" dimensionUniqueName="[Meses]" displayFolder="" count="0" memberValueDatatype="130" unbalanced="0"/>
    <cacheHierarchy uniqueName="[Meses].[OrdenMes]" caption="OrdenMes" attribute="1" defaultMemberUniqueName="[Meses].[OrdenMes].[All]" allUniqueName="[Meses].[OrdenMes].[All]" dimensionUniqueName="[Meses]" displayFolder="" count="0" memberValueDatatype="20" unbalanced="0"/>
    <cacheHierarchy uniqueName="[Measures].[Suma de P.Bornes]" caption="Suma de P.Bornes" measure="1" displayFolder="" measureGroup="Datos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a de P.Neta]" caption="Suma de P.Neta" measure="1" displayFolder="" measureGroup="Datos" count="0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P. Neta_]" caption="P. Neta_" measure="1" displayFolder="" measureGroup="Datos" count="0"/>
    <cacheHierarchy uniqueName="[Measures].[P. Bornes_]" caption="P. Bornes_" measure="1" displayFolder="" measureGroup="Datos" count="0"/>
    <cacheHierarchy uniqueName="[Measures].[P. Neta]" caption="P. Neta" measure="1" displayFolder="" measureGroup="Datos" count="0"/>
    <cacheHierarchy uniqueName="[Measures].[P. Bornes]" caption="P. Bornes" measure="1" displayFolder="" measureGroup="Datos" count="0"/>
    <cacheHierarchy uniqueName="[Measures].[__XL_Count Datos]" caption="__XL_Count Datos" measure="1" displayFolder="" measureGroup="Datos" count="0" hidden="1"/>
    <cacheHierarchy uniqueName="[Measures].[__XL_Count Meses]" caption="__XL_Count Meses" measure="1" displayFolder="" measureGroup="Meses" count="0" hidden="1"/>
    <cacheHierarchy uniqueName="[Measures].[__No measures defined]" caption="__No measures defined" measure="1" displayFolder="" count="0" hidden="1"/>
  </cacheHierarchies>
  <kpis count="0"/>
  <extLst>
    <ext xmlns:x14="http://schemas.microsoft.com/office/spreadsheetml/2009/9/main" uri="{725AE2AE-9491-48be-B2B4-4EB974FC3084}">
      <x14:pivotCacheDefinition slicerData="1" pivotCacheId="1895285525"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aDinámica1" cacheId="0" applyNumberFormats="0" applyBorderFormats="0" applyFontFormats="0" applyPatternFormats="0" applyAlignmentFormats="0" applyWidthHeightFormats="1" dataCaption="Valores" errorCaption=" " showError="1" missingCaption="-" showMissing="0" tag="f4c652f9-501b-434c-9e9f-949b4c0c287a" updatedVersion="8" minRefreshableVersion="3" subtotalHiddenItems="1" itemPrintTitles="1" mergeItem="1" createdVersion="8" indent="0" showEmptyRow="1" showEmptyCol="1" outline="1" outlineData="1" multipleFieldFilters="0">
  <location ref="A6:O21" firstHeaderRow="1" firstDataRow="3" firstDataCol="1" rowPageCount="1" colPageCount="1"/>
  <pivotFields count="5">
    <pivotField axis="axisCol" allDrilled="1" subtotalTop="0" showAll="0" defaultSubtotal="0" defaultAttributeDrillState="1">
      <items count="6">
        <item x="2"/>
        <item x="3"/>
        <item x="0"/>
        <item x="1"/>
        <item x="4"/>
        <item x="5"/>
      </items>
    </pivotField>
    <pivotField axis="axisPage" allDrilled="1" subtotalTop="0" showAll="0" dataSourceSort="1" defaultSubtotal="0" defaultAttributeDrillState="1"/>
    <pivotField axis="axisRow" allDrilled="1" subtotalTop="0" showAll="0" dataSourceSort="1" defaultSubtotal="0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subtotalTop="0" showAll="0" defaultSubtotal="0"/>
    <pivotField dataField="1" subtotalTop="0" showAll="0" defaultSubtotal="0"/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2">
    <field x="0"/>
    <field x="-2"/>
  </colFields>
  <colItems count="14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>
      <x v="4"/>
      <x/>
    </i>
    <i r="1" i="1">
      <x v="1"/>
    </i>
    <i>
      <x v="5"/>
      <x/>
    </i>
    <i r="1" i="1">
      <x v="1"/>
    </i>
    <i t="grand">
      <x/>
    </i>
    <i t="grand" i="1">
      <x/>
    </i>
  </colItems>
  <pageFields count="1">
    <pageField fld="1" hier="0" name="[Datos].[Region].[All]" cap="All"/>
  </pageFields>
  <dataFields count="2">
    <dataField fld="3" subtotal="count" baseField="0" baseItem="0"/>
    <dataField fld="4" subtotal="count" baseField="0" baseItem="0"/>
  </dataFields>
  <formats count="44">
    <format dxfId="56">
      <pivotArea type="origin" dataOnly="0" labelOnly="1" outline="0" offset="A2" fieldPosition="0"/>
    </format>
    <format dxfId="55">
      <pivotArea field="2" type="button" dataOnly="0" labelOnly="1" outline="0" axis="axisRow" fieldPosition="0"/>
    </format>
    <format dxfId="54">
      <pivotArea outline="0" collapsedLevelsAreSubtotals="1" fieldPosition="0"/>
    </format>
    <format dxfId="53">
      <pivotArea dataOnly="0" labelOnly="1" grandRow="1" outline="0" fieldPosition="0"/>
    </format>
    <format dxfId="52">
      <pivotArea dataOnly="0" fieldPosition="0">
        <references count="1">
          <reference field="2" count="1">
            <x v="6"/>
          </reference>
        </references>
      </pivotArea>
    </format>
    <format dxfId="51">
      <pivotArea dataOnly="0" labelOnly="1" fieldPosition="0">
        <references count="1">
          <reference field="2" count="0"/>
        </references>
      </pivotArea>
    </format>
    <format dxfId="50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0"/>
          </reference>
        </references>
      </pivotArea>
    </format>
    <format dxfId="49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1"/>
          </reference>
        </references>
      </pivotArea>
    </format>
    <format dxfId="48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2"/>
          </reference>
        </references>
      </pivotArea>
    </format>
    <format dxfId="47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3"/>
          </reference>
        </references>
      </pivotArea>
    </format>
    <format dxfId="46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4"/>
          </reference>
        </references>
      </pivotArea>
    </format>
    <format dxfId="45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5"/>
          </reference>
        </references>
      </pivotArea>
    </format>
    <format dxfId="44">
      <pivotArea dataOnly="0" labelOnly="1" fieldPosition="0">
        <references count="1">
          <reference field="0" count="0"/>
        </references>
      </pivotArea>
    </format>
    <format dxfId="43">
      <pivotArea dataOnly="0" labelOnly="1" fieldPosition="0">
        <references count="1">
          <reference field="0" count="1">
            <x v="3"/>
          </reference>
        </references>
      </pivotArea>
    </format>
    <format dxfId="42">
      <pivotArea dataOnly="0" labelOnly="1" fieldPosition="0">
        <references count="1">
          <reference field="0" count="1">
            <x v="0"/>
          </reference>
        </references>
      </pivotArea>
    </format>
    <format dxfId="41">
      <pivotArea dataOnly="0" labelOnly="1" fieldPosition="0">
        <references count="1">
          <reference field="0" count="1">
            <x v="1"/>
          </reference>
        </references>
      </pivotArea>
    </format>
    <format dxfId="40">
      <pivotArea dataOnly="0" labelOnly="1" fieldPosition="0">
        <references count="1">
          <reference field="0" count="1">
            <x v="2"/>
          </reference>
        </references>
      </pivotArea>
    </format>
    <format dxfId="39">
      <pivotArea dataOnly="0" labelOnly="1" fieldPosition="0">
        <references count="1">
          <reference field="0" count="1">
            <x v="4"/>
          </reference>
        </references>
      </pivotArea>
    </format>
    <format dxfId="38">
      <pivotArea dataOnly="0" labelOnly="1" fieldPosition="0">
        <references count="1">
          <reference field="0" count="1">
            <x v="5"/>
          </reference>
        </references>
      </pivotArea>
    </format>
    <format dxfId="37">
      <pivotArea field="1" type="button" dataOnly="0" labelOnly="1" outline="0" axis="axisPage" fieldPosition="0"/>
    </format>
    <format dxfId="36">
      <pivotArea dataOnly="0" labelOnly="1" outline="0" fieldPosition="0">
        <references count="1">
          <reference field="1" count="0"/>
        </references>
      </pivotArea>
    </format>
    <format dxfId="35">
      <pivotArea collapsedLevelsAreSubtotals="1" fieldPosition="0">
        <references count="1">
          <reference field="2" count="1">
            <x v="0"/>
          </reference>
        </references>
      </pivotArea>
    </format>
    <format dxfId="34">
      <pivotArea collapsedLevelsAreSubtotals="1" fieldPosition="0">
        <references count="1">
          <reference field="2" count="1">
            <x v="2"/>
          </reference>
        </references>
      </pivotArea>
    </format>
    <format dxfId="33">
      <pivotArea collapsedLevelsAreSubtotals="1" fieldPosition="0">
        <references count="1">
          <reference field="2" count="1">
            <x v="4"/>
          </reference>
        </references>
      </pivotArea>
    </format>
    <format dxfId="32">
      <pivotArea collapsedLevelsAreSubtotals="1" fieldPosition="0">
        <references count="1">
          <reference field="2" count="1">
            <x v="6"/>
          </reference>
        </references>
      </pivotArea>
    </format>
    <format dxfId="31">
      <pivotArea grandRow="1" outline="0" collapsedLevelsAreSubtotals="1" fieldPosition="0"/>
    </format>
    <format dxfId="30">
      <pivotArea collapsedLevelsAreSubtotals="1" fieldPosition="0">
        <references count="1">
          <reference field="2" count="1">
            <x v="1"/>
          </reference>
        </references>
      </pivotArea>
    </format>
    <format dxfId="29">
      <pivotArea collapsedLevelsAreSubtotals="1" fieldPosition="0">
        <references count="1">
          <reference field="2" count="1">
            <x v="3"/>
          </reference>
        </references>
      </pivotArea>
    </format>
    <format dxfId="28">
      <pivotArea collapsedLevelsAreSubtotals="1" fieldPosition="0">
        <references count="1">
          <reference field="2" count="1">
            <x v="5"/>
          </reference>
        </references>
      </pivotArea>
    </format>
    <format dxfId="27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26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25">
      <pivotArea grandRow="1" outline="0" collapsedLevelsAreSubtotals="1" fieldPosition="0"/>
    </format>
    <format dxfId="24">
      <pivotArea dataOnly="0" labelOnly="1" grandRow="1" outline="0" fieldPosition="0"/>
    </format>
    <format dxfId="23">
      <pivotArea collapsedLevelsAreSubtotals="1" fieldPosition="0">
        <references count="1">
          <reference field="2" count="1">
            <x v="7"/>
          </reference>
        </references>
      </pivotArea>
    </format>
    <format dxfId="22">
      <pivotArea collapsedLevelsAreSubtotals="1" fieldPosition="0">
        <references count="1">
          <reference field="2" count="1">
            <x v="8"/>
          </reference>
        </references>
      </pivotArea>
    </format>
    <format dxfId="21">
      <pivotArea collapsedLevelsAreSubtotals="1" fieldPosition="0">
        <references count="1">
          <reference field="2" count="1">
            <x v="9"/>
          </reference>
        </references>
      </pivotArea>
    </format>
    <format dxfId="20">
      <pivotArea collapsedLevelsAreSubtotals="1" fieldPosition="0">
        <references count="1">
          <reference field="2" count="1">
            <x v="10"/>
          </reference>
        </references>
      </pivotArea>
    </format>
    <format dxfId="19">
      <pivotArea collapsedLevelsAreSubtotals="1" fieldPosition="0">
        <references count="1">
          <reference field="2" count="1">
            <x v="11"/>
          </reference>
        </references>
      </pivotArea>
    </format>
    <format dxfId="18">
      <pivotArea dataOnly="0" labelOnly="1" outline="0" fieldPosition="0">
        <references count="1">
          <reference field="1" count="0"/>
        </references>
      </pivotArea>
    </format>
    <format dxfId="17">
      <pivotArea field="1" type="button" dataOnly="0" labelOnly="1" outline="0" axis="axisPage" fieldPosition="0"/>
    </format>
    <format dxfId="16">
      <pivotArea grandRow="1" outline="0" collapsedLevelsAreSubtotals="1" fieldPosition="0"/>
    </format>
    <format dxfId="15">
      <pivotArea dataOnly="0" labelOnly="1" grandRow="1" outline="0" fieldPosition="0"/>
    </format>
    <format dxfId="14">
      <pivotArea dataOnly="0" labelOnly="1" outline="0" fieldPosition="0">
        <references count="1">
          <reference field="1" count="0"/>
        </references>
      </pivotArea>
    </format>
    <format dxfId="13">
      <pivotArea dataOnly="0" labelOnly="1" outline="0" fieldPosition="0">
        <references count="1">
          <reference field="1" count="0"/>
        </references>
      </pivotArea>
    </format>
  </formats>
  <pivotHierarchies count="20"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P. Bornes"/>
    <pivotHierarchy dragToData="1" caption="P. Neta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9"/>
  </rowHierarchiesUsage>
  <colHierarchiesUsage count="2">
    <colHierarchyUsage hierarchyUsage="1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Datos]"/>
        <x15:activeTabTopLevelEntity name="[Mese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TablaDinámica2" cacheId="1" applyNumberFormats="0" applyBorderFormats="0" applyFontFormats="0" applyPatternFormats="0" applyAlignmentFormats="0" applyWidthHeightFormats="1" dataCaption="Valores" tag="66ac84c3-928e-4609-89b4-3f7d13d1a919" updatedVersion="8" minRefreshableVersion="3" useAutoFormatting="1" itemPrintTitles="1" createdVersion="8" indent="0" showEmptyRow="1" showEmptyCol="1" outline="1" outlineData="1" multipleFieldFilters="0">
  <location ref="B7:I21" firstHeaderRow="1" firstDataRow="2" firstDataCol="1" rowPageCount="1" colPageCount="1"/>
  <pivotFields count="4">
    <pivotField axis="axisRow" allDrilled="1" subtotalTop="0" showAll="0" dataSourceSort="1" defaultSubtotal="0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subtotalTop="0" showAll="0" defaultSubtotal="0"/>
    <pivotField axis="axisCol" allDrilled="1" subtotalTop="0" showAll="0" dataSourceSort="1" defaultSubtotal="0" defaultAttributeDrillState="1">
      <items count="6">
        <item x="0"/>
        <item x="1"/>
        <item x="2"/>
        <item x="3"/>
        <item x="4"/>
        <item x="5"/>
      </items>
    </pivotField>
    <pivotField axis="axisPage" allDrilled="1" subtotalTop="0" showAll="0" dataSourceSort="1" defaultSubtotal="0" defaultAttributeDrillState="1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1">
    <pageField fld="3" hier="0" name="[Datos].[Region].[All]" cap="All"/>
  </pageFields>
  <dataFields count="1">
    <dataField fld="1" subtotal="count" baseField="0" baseItem="0"/>
  </dataFields>
  <pivotHierarchies count="20"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9"/>
  </rowHierarchiesUsage>
  <colHierarchiesUsage count="1">
    <colHierarchyUsage hierarchyUsage="1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Meses]"/>
        <x15:activeTabTopLevelEntity name="[Dato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2" connectionId="2" xr16:uid="{00000000-0016-0000-0500-000000000000}" autoFormatId="16" applyNumberFormats="0" applyBorderFormats="0" applyFontFormats="0" applyPatternFormats="0" applyAlignmentFormats="0" applyWidthHeightFormats="0">
  <queryTableRefresh nextId="6">
    <queryTableFields count="5">
      <queryTableField id="1" name="Provincia" tableColumnId="1"/>
      <queryTableField id="2" name="Tecnologia" tableColumnId="2"/>
      <queryTableField id="3" name="Mes" tableColumnId="3"/>
      <queryTableField id="4" name="P.Bornes" tableColumnId="4"/>
      <queryTableField id="5" name="P.Neta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backgroundRefresh="0" connectionId="4" xr16:uid="{00000000-0016-0000-0600-000001000000}" autoFormatId="16" applyNumberFormats="0" applyBorderFormats="0" applyFontFormats="0" applyPatternFormats="0" applyAlignmentFormats="0" applyWidthHeightFormats="0">
  <queryTableRefresh nextId="13" unboundColumnsRight="3">
    <queryTableFields count="11">
      <queryTableField id="1" name="Region" tableColumnId="1"/>
      <queryTableField id="2" name="Tech" tableColumnId="2"/>
      <queryTableField id="3" name="Mes" tableColumnId="3"/>
      <queryTableField id="4" name="P.Bornes" tableColumnId="4"/>
      <queryTableField id="5" name="P.Neta" tableColumnId="5"/>
      <queryTableField id="10" name="Id_Provincia" tableColumnId="8"/>
      <queryTableField id="11" name="P.Bornes2" tableColumnId="10"/>
      <queryTableField id="12" name="P.Neta2" tableColumnId="11"/>
      <queryTableField id="6" dataBound="0" tableColumnId="6"/>
      <queryTableField id="7" dataBound="0" tableColumnId="7"/>
      <queryTableField id="9" dataBound="0" tableColumnId="9"/>
    </queryTableFields>
    <queryTableDeletedFields count="1">
      <deletedField name="Id_Provincia"/>
    </queryTableDeletedFields>
  </queryTableRefresh>
  <extLst>
    <ext xmlns:x15="http://schemas.microsoft.com/office/spreadsheetml/2010/11/main" uri="{883FBD77-0823-4a55-B5E3-86C4891E6966}">
      <x15:queryTable sourceDataName="Consulta - Datos"/>
    </ext>
  </extLst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Region" xr10:uid="{00000000-0013-0000-FFFF-FFFF01000000}" sourceName="[Datos].[Region]">
  <pivotTables>
    <pivotTable tabId="62" name="TablaDinámica1"/>
    <pivotTable tabId="64" name="TablaDinámica2"/>
  </pivotTables>
  <data>
    <olap pivotCacheId="1895285525">
      <levels count="2">
        <level uniqueName="[Datos].[Region].[(All)]" sourceCaption="(All)" count="0"/>
        <level uniqueName="[Datos].[Region].[Region]" sourceCaption="Region" count="52">
          <ranges>
            <range startItem="0">
              <i n="[Datos].[Region].&amp;[ARABA-ÁLAVA]" c="ARABA-ÁLAVA"/>
              <i n="[Datos].[Region].&amp;[ALBACETE]" c="ALBACETE"/>
              <i n="[Datos].[Region].&amp;[ALICANTE-ALACANT]" c="ALICANTE-ALACANT"/>
              <i n="[Datos].[Region].&amp;[ALMERÍA]" c="ALMERÍA"/>
              <i n="[Datos].[Region].&amp;[ÁVILA]" c="ÁVILA"/>
              <i n="[Datos].[Region].&amp;[BADAJOZ]" c="BADAJOZ"/>
              <i n="[Datos].[Region].&amp;[BALEARS (ILLES)]" c="BALEARS (ILLES)"/>
              <i n="[Datos].[Region].&amp;[BARCELONA]" c="BARCELONA"/>
              <i n="[Datos].[Region].&amp;[BURGOS]" c="BURGOS"/>
              <i n="[Datos].[Region].&amp;[CÁCERES]" c="CÁCERES"/>
              <i n="[Datos].[Region].&amp;[CÁDIZ]" c="CÁDIZ"/>
              <i n="[Datos].[Region].&amp;[CASTELLÓN-CASTELLÓ]" c="CASTELLÓN-CASTELLÓ"/>
              <i n="[Datos].[Region].&amp;[CIUDAD REAL]" c="CIUDAD REAL"/>
              <i n="[Datos].[Region].&amp;[CÓRDOBA]" c="CÓRDOBA"/>
              <i n="[Datos].[Region].&amp;[CORUÑA (A)]" c="CORUÑA (A)"/>
              <i n="[Datos].[Region].&amp;[CUENCA]" c="CUENCA"/>
              <i n="[Datos].[Region].&amp;[GIRONA]" c="GIRONA"/>
              <i n="[Datos].[Region].&amp;[GRANADA]" c="GRANADA"/>
              <i n="[Datos].[Region].&amp;[GUADALAJARA]" c="GUADALAJARA"/>
              <i n="[Datos].[Region].&amp;[GIPUZKOA]" c="GIPUZKOA"/>
              <i n="[Datos].[Region].&amp;[HUELVA]" c="HUELVA"/>
              <i n="[Datos].[Region].&amp;[HUESCA]" c="HUESCA"/>
              <i n="[Datos].[Region].&amp;[JAÉN]" c="JAÉN"/>
              <i n="[Datos].[Region].&amp;[LEÓN]" c="LEÓN"/>
              <i n="[Datos].[Region].&amp;[LLEIDA]" c="LLEIDA"/>
              <i n="[Datos].[Region].&amp;[RIOJA (LA)]" c="RIOJA (LA)"/>
              <i n="[Datos].[Region].&amp;[LUGO]" c="LUGO"/>
              <i n="[Datos].[Region].&amp;[MADRID]" c="MADRID"/>
              <i n="[Datos].[Region].&amp;[MÁLAGA]" c="MÁLAGA"/>
              <i n="[Datos].[Region].&amp;[MURCIA]" c="MURCIA"/>
              <i n="[Datos].[Region].&amp;[NAVARRA]" c="NAVARRA"/>
              <i n="[Datos].[Region].&amp;[ORENSE]" c="ORENSE"/>
              <i n="[Datos].[Region].&amp;[ASTURIAS]" c="ASTURIAS"/>
              <i n="[Datos].[Region].&amp;[PALENCIA]" c="PALENCIA"/>
              <i n="[Datos].[Region].&amp;[PALMAS (LAS)]" c="PALMAS (LAS)"/>
              <i n="[Datos].[Region].&amp;[PONTEVEDRA]" c="PONTEVEDRA"/>
              <i n="[Datos].[Region].&amp;[SALAMANCA]" c="SALAMANCA"/>
              <i n="[Datos].[Region].&amp;[SANTA CRUZ TENERIFE]" c="SANTA CRUZ TENERIFE"/>
              <i n="[Datos].[Region].&amp;[CANTABRIA]" c="CANTABRIA"/>
              <i n="[Datos].[Region].&amp;[SEGOVIA]" c="SEGOVIA"/>
              <i n="[Datos].[Region].&amp;[SEVILLA]" c="SEVILLA"/>
              <i n="[Datos].[Region].&amp;[SORIA]" c="SORIA"/>
              <i n="[Datos].[Region].&amp;[TARRAGONA]" c="TARRAGONA"/>
              <i n="[Datos].[Region].&amp;[TERUEL]" c="TERUEL"/>
              <i n="[Datos].[Region].&amp;[TOLEDO]" c="TOLEDO"/>
              <i n="[Datos].[Region].&amp;[VALENCIA-VALÈNCIA]" c="VALENCIA-VALÈNCIA"/>
              <i n="[Datos].[Region].&amp;[VALLADOLID]" c="VALLADOLID"/>
              <i n="[Datos].[Region].&amp;[BIZKAIA]" c="BIZKAIA"/>
              <i n="[Datos].[Region].&amp;[ZAMORA]" c="ZAMORA"/>
              <i n="[Datos].[Region].&amp;[ZARAGOZA]" c="ZARAGOZA"/>
              <i n="[Datos].[Region].&amp;[CEUTA]" c="CEUTA"/>
              <i n="[Datos].[Region].&amp;[MELILLA]" c="MELILLA"/>
            </range>
          </ranges>
        </level>
      </levels>
      <selections count="1">
        <selection n="[Datos].[Region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Datos].[Region].[Region]" count="0"/>
      </x15:slicerCacheHideItemsWithNoData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Region" xr10:uid="{00000000-0014-0000-FFFF-FFFF01000000}" cache="SegmentaciónDeDatos_Region" caption="Region" level="1" rowHeight="234950"/>
</slicer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X9:Z21" totalsRowShown="0" tableBorderDxfId="12">
  <autoFilter ref="X9:Z21" xr:uid="{00000000-0009-0000-0100-000002000000}"/>
  <tableColumns count="3">
    <tableColumn id="1" xr3:uid="{00000000-0010-0000-0100-000001000000}" name="Columna1" dataDxfId="11"/>
    <tableColumn id="2" xr3:uid="{00000000-0010-0000-0100-000002000000}" name="Columna2" dataDxfId="10"/>
    <tableColumn id="3" xr3:uid="{00000000-0010-0000-0100-000003000000}" name="Orde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a4" displayName="Tabla4" ref="AF8:AH62" totalsRowShown="0">
  <autoFilter ref="AF8:AH62" xr:uid="{00000000-0009-0000-0100-000004000000}"/>
  <sortState xmlns:xlrd2="http://schemas.microsoft.com/office/spreadsheetml/2017/richdata2" ref="AF9:AH62">
    <sortCondition ref="AH8:AH62"/>
  </sortState>
  <tableColumns count="3">
    <tableColumn id="1" xr3:uid="{00000000-0010-0000-0200-000001000000}" name="Provincia" dataDxfId="9"/>
    <tableColumn id="2" xr3:uid="{00000000-0010-0000-0200-000002000000}" name="Id_Provincia"/>
    <tableColumn id="3" xr3:uid="{00000000-0010-0000-0200-000003000000}" name="Cod_Prov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Datos_C" displayName="Datos_C" ref="A1:E1873" tableType="queryTable" totalsRowShown="0">
  <autoFilter ref="A1:E1873" xr:uid="{00000000-0009-0000-0100-000005000000}"/>
  <tableColumns count="5">
    <tableColumn id="1" xr3:uid="{00000000-0010-0000-0300-000001000000}" uniqueName="1" name="Provincia" queryTableFieldId="1" dataDxfId="7"/>
    <tableColumn id="2" xr3:uid="{00000000-0010-0000-0300-000002000000}" uniqueName="2" name="Tecnologia" queryTableFieldId="2" dataDxfId="6"/>
    <tableColumn id="3" xr3:uid="{00000000-0010-0000-0300-000003000000}" uniqueName="3" name="Mes" queryTableFieldId="3" dataDxfId="5"/>
    <tableColumn id="4" xr3:uid="{00000000-0010-0000-0300-000004000000}" uniqueName="4" name="P.Bornes" queryTableFieldId="4"/>
    <tableColumn id="5" xr3:uid="{00000000-0010-0000-0300-000005000000}" uniqueName="5" name="P.Neta" queryTableFieldId="5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Datos" displayName="Datos" ref="A1:K1873" tableType="queryTable" totalsRowShown="0">
  <autoFilter ref="A1:K1873" xr:uid="{00000000-0009-0000-0100-000003000000}"/>
  <tableColumns count="11">
    <tableColumn id="1" xr3:uid="{00000000-0010-0000-0400-000001000000}" uniqueName="1" name="Region" queryTableFieldId="1" dataDxfId="4"/>
    <tableColumn id="2" xr3:uid="{00000000-0010-0000-0400-000002000000}" uniqueName="2" name="Tech" queryTableFieldId="2" dataDxfId="3"/>
    <tableColumn id="3" xr3:uid="{00000000-0010-0000-0400-000003000000}" uniqueName="3" name="Mes" queryTableFieldId="3" dataDxfId="2"/>
    <tableColumn id="4" xr3:uid="{00000000-0010-0000-0400-000004000000}" uniqueName="4" name="P.Bornes" queryTableFieldId="4"/>
    <tableColumn id="5" xr3:uid="{00000000-0010-0000-0400-000005000000}" uniqueName="5" name="P.Neta" queryTableFieldId="5"/>
    <tableColumn id="8" xr3:uid="{00000000-0010-0000-0400-000008000000}" uniqueName="8" name="Id_Provincia" queryTableFieldId="10"/>
    <tableColumn id="10" xr3:uid="{00000000-0010-0000-0400-00000A000000}" uniqueName="10" name="P.Bornes2" queryTableFieldId="11"/>
    <tableColumn id="11" xr3:uid="{00000000-0010-0000-0400-00000B000000}" uniqueName="11" name="P.Neta2" queryTableFieldId="12"/>
    <tableColumn id="6" xr3:uid="{00000000-0010-0000-0400-000006000000}" uniqueName="6" name="02" queryTableFieldId="6"/>
    <tableColumn id="7" xr3:uid="{00000000-0010-0000-0400-000007000000}" uniqueName="7" name="Fecha" queryTableFieldId="7" dataDxfId="1">
      <calculatedColumnFormula>VLOOKUP(Datos[[#This Row],[Mes]],$M$2:$N$13,2,FALSE)</calculatedColumnFormula>
    </tableColumn>
    <tableColumn id="9" xr3:uid="{00000000-0010-0000-0400-000009000000}" uniqueName="9" name="Provincia" queryTableFieldId="9" dataDxfId="0">
      <calculatedColumnFormula>VLOOKUP(Datos[[#This Row],[Region]],$P$7:$S$61,4,FALSE)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RE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7CF9"/>
      </a:accent1>
      <a:accent2>
        <a:srgbClr val="464394"/>
      </a:accent2>
      <a:accent3>
        <a:srgbClr val="6FB114"/>
      </a:accent3>
      <a:accent4>
        <a:srgbClr val="E48500"/>
      </a:accent4>
      <a:accent5>
        <a:srgbClr val="FF0000"/>
      </a:accent5>
      <a:accent6>
        <a:srgbClr val="954F72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2.xml"/><Relationship Id="rId6" Type="http://schemas.microsoft.com/office/2007/relationships/slicer" Target="../slicers/slicer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0"/>
  <sheetViews>
    <sheetView showGridLines="0" tabSelected="1" zoomScale="90" zoomScaleNormal="90" workbookViewId="0">
      <selection activeCell="L10" sqref="L10"/>
    </sheetView>
  </sheetViews>
  <sheetFormatPr baseColWidth="10" defaultColWidth="10.85546875" defaultRowHeight="15" x14ac:dyDescent="0.25"/>
  <cols>
    <col min="1" max="1" width="2" style="1" customWidth="1"/>
    <col min="2" max="5" width="10.85546875" style="1"/>
    <col min="6" max="6" width="5" style="1" customWidth="1"/>
    <col min="7" max="16384" width="10.85546875" style="1"/>
  </cols>
  <sheetData>
    <row r="1" spans="2:9" customFormat="1" x14ac:dyDescent="0.25">
      <c r="B1" s="1"/>
      <c r="C1" s="1"/>
      <c r="D1" s="1"/>
      <c r="E1" s="1"/>
      <c r="F1" s="1"/>
      <c r="G1" s="1"/>
      <c r="H1" s="1"/>
      <c r="I1" s="1"/>
    </row>
    <row r="2" spans="2:9" customFormat="1" x14ac:dyDescent="0.25">
      <c r="B2" s="1"/>
      <c r="C2" s="1"/>
      <c r="D2" s="1"/>
      <c r="E2" s="1"/>
      <c r="F2" s="1"/>
      <c r="G2" s="2" t="s">
        <v>0</v>
      </c>
      <c r="H2" s="2"/>
      <c r="I2" s="2"/>
    </row>
    <row r="3" spans="2:9" customFormat="1" x14ac:dyDescent="0.25">
      <c r="B3" s="1"/>
      <c r="C3" s="1"/>
      <c r="D3" s="1"/>
      <c r="E3" s="1"/>
      <c r="F3" s="1"/>
      <c r="G3" s="1"/>
      <c r="H3" s="1"/>
      <c r="I3" s="1"/>
    </row>
    <row r="4" spans="2:9" customFormat="1" ht="25.5" customHeight="1" x14ac:dyDescent="0.25">
      <c r="B4" s="1"/>
      <c r="C4" s="1"/>
      <c r="D4" s="1"/>
      <c r="E4" s="1"/>
      <c r="F4" s="1"/>
      <c r="G4" s="59" t="s">
        <v>242</v>
      </c>
      <c r="H4" s="59"/>
      <c r="I4" s="59"/>
    </row>
    <row r="5" spans="2:9" customFormat="1" x14ac:dyDescent="0.25">
      <c r="B5" s="1"/>
      <c r="C5" s="1"/>
      <c r="D5" s="1"/>
      <c r="E5" s="1"/>
      <c r="F5" s="1"/>
      <c r="G5" s="3"/>
      <c r="H5" s="3"/>
      <c r="I5" s="3"/>
    </row>
    <row r="6" spans="2:9" customFormat="1" x14ac:dyDescent="0.25">
      <c r="B6" s="1"/>
      <c r="C6" s="1"/>
      <c r="D6" s="1"/>
      <c r="E6" s="1"/>
      <c r="F6" s="1"/>
      <c r="G6" s="1"/>
      <c r="H6" s="1"/>
      <c r="I6" s="1"/>
    </row>
    <row r="7" spans="2:9" customFormat="1" x14ac:dyDescent="0.25">
      <c r="B7" s="1"/>
      <c r="C7" s="1"/>
      <c r="D7" s="1"/>
      <c r="E7" s="1"/>
      <c r="F7" s="1"/>
      <c r="G7" s="57" t="s">
        <v>243</v>
      </c>
      <c r="H7" s="57"/>
      <c r="I7" s="57"/>
    </row>
    <row r="8" spans="2:9" customFormat="1" x14ac:dyDescent="0.25">
      <c r="B8" s="1"/>
      <c r="C8" s="1"/>
      <c r="D8" s="1"/>
      <c r="E8" s="1"/>
      <c r="F8" s="1"/>
      <c r="G8" s="57"/>
      <c r="H8" s="57"/>
      <c r="I8" s="57"/>
    </row>
    <row r="9" spans="2:9" customFormat="1" x14ac:dyDescent="0.25">
      <c r="B9" s="1"/>
      <c r="C9" s="1"/>
      <c r="D9" s="1"/>
      <c r="E9" s="1"/>
      <c r="F9" s="1"/>
      <c r="G9" s="57"/>
      <c r="H9" s="57"/>
      <c r="I9" s="57"/>
    </row>
    <row r="10" spans="2:9" customFormat="1" x14ac:dyDescent="0.25">
      <c r="B10" s="1"/>
      <c r="C10" s="1"/>
      <c r="D10" s="1"/>
      <c r="E10" s="1"/>
      <c r="F10" s="1"/>
      <c r="G10" s="57"/>
      <c r="H10" s="57"/>
      <c r="I10" s="57"/>
    </row>
    <row r="11" spans="2:9" customFormat="1" x14ac:dyDescent="0.25">
      <c r="B11" s="1"/>
      <c r="C11" s="1"/>
      <c r="D11" s="1"/>
      <c r="E11" s="1"/>
      <c r="F11" s="1"/>
      <c r="G11" s="1"/>
      <c r="H11" s="1"/>
      <c r="I11" s="1"/>
    </row>
    <row r="12" spans="2:9" customFormat="1" x14ac:dyDescent="0.25">
      <c r="B12" s="1"/>
      <c r="C12" s="1"/>
      <c r="D12" s="1"/>
      <c r="E12" s="1"/>
      <c r="F12" s="1"/>
      <c r="G12" s="4" t="s">
        <v>1</v>
      </c>
      <c r="H12" s="1"/>
      <c r="I12" s="1"/>
    </row>
    <row r="13" spans="2:9" customFormat="1" x14ac:dyDescent="0.25">
      <c r="B13" s="1"/>
      <c r="C13" s="1"/>
      <c r="D13" s="1"/>
      <c r="E13" s="1"/>
      <c r="F13" s="1"/>
      <c r="G13" s="4" t="s">
        <v>2</v>
      </c>
      <c r="H13" s="1"/>
      <c r="I13" s="1"/>
    </row>
    <row r="14" spans="2:9" customFormat="1" x14ac:dyDescent="0.25">
      <c r="B14" s="1"/>
      <c r="C14" s="1"/>
      <c r="D14" s="1"/>
      <c r="E14" s="1"/>
      <c r="F14" s="1"/>
      <c r="G14" s="1"/>
      <c r="H14" s="1"/>
      <c r="I14" s="1"/>
    </row>
    <row r="15" spans="2:9" customFormat="1" x14ac:dyDescent="0.25">
      <c r="B15" s="1"/>
      <c r="C15" s="1"/>
      <c r="D15" s="1"/>
      <c r="E15" s="1"/>
      <c r="F15" s="1"/>
      <c r="G15" s="1"/>
      <c r="H15" s="1"/>
      <c r="I15" s="1"/>
    </row>
    <row r="16" spans="2:9" customFormat="1" ht="18" customHeight="1" x14ac:dyDescent="0.25">
      <c r="B16" s="58" t="s">
        <v>240</v>
      </c>
      <c r="C16" s="58"/>
      <c r="D16" s="58"/>
      <c r="E16" s="58"/>
      <c r="F16" s="58"/>
      <c r="G16" s="58"/>
      <c r="H16" s="58"/>
      <c r="I16" s="58"/>
    </row>
    <row r="17" spans="2:9" customFormat="1" ht="18" customHeight="1" x14ac:dyDescent="0.25">
      <c r="B17" s="58"/>
      <c r="C17" s="58"/>
      <c r="D17" s="58"/>
      <c r="E17" s="58"/>
      <c r="F17" s="58"/>
      <c r="G17" s="58"/>
      <c r="H17" s="58"/>
      <c r="I17" s="58"/>
    </row>
    <row r="18" spans="2:9" customFormat="1" ht="18" customHeight="1" x14ac:dyDescent="0.25">
      <c r="B18" s="58"/>
      <c r="C18" s="58"/>
      <c r="D18" s="58"/>
      <c r="E18" s="58"/>
      <c r="F18" s="58"/>
      <c r="G18" s="58"/>
      <c r="H18" s="58"/>
      <c r="I18" s="58"/>
    </row>
    <row r="19" spans="2:9" customFormat="1" ht="18" customHeight="1" x14ac:dyDescent="0.25">
      <c r="B19" s="58"/>
      <c r="C19" s="58"/>
      <c r="D19" s="58"/>
      <c r="E19" s="58"/>
      <c r="F19" s="58"/>
      <c r="G19" s="58"/>
      <c r="H19" s="58"/>
      <c r="I19" s="58"/>
    </row>
    <row r="20" spans="2:9" customFormat="1" ht="18" customHeight="1" x14ac:dyDescent="0.25">
      <c r="B20" s="58"/>
      <c r="C20" s="58"/>
      <c r="D20" s="58"/>
      <c r="E20" s="58"/>
      <c r="F20" s="58"/>
      <c r="G20" s="58"/>
      <c r="H20" s="58"/>
      <c r="I20" s="58"/>
    </row>
    <row r="21" spans="2:9" customFormat="1" x14ac:dyDescent="0.25">
      <c r="B21" s="1"/>
      <c r="C21" s="1"/>
      <c r="D21" s="1"/>
      <c r="E21" s="1"/>
      <c r="F21" s="1"/>
      <c r="G21" s="1"/>
      <c r="H21" s="1"/>
      <c r="I21" s="1"/>
    </row>
    <row r="22" spans="2:9" customFormat="1" x14ac:dyDescent="0.25">
      <c r="B22" s="1"/>
      <c r="C22" s="1"/>
      <c r="D22" s="1"/>
      <c r="E22" s="1"/>
      <c r="F22" s="1"/>
      <c r="G22" s="1"/>
      <c r="H22" s="1"/>
      <c r="I22" s="1"/>
    </row>
    <row r="23" spans="2:9" customFormat="1" x14ac:dyDescent="0.25">
      <c r="B23" s="1"/>
      <c r="C23" s="1"/>
      <c r="D23" s="1"/>
      <c r="E23" s="1"/>
      <c r="F23" s="1"/>
      <c r="G23" s="1"/>
      <c r="H23" s="1"/>
      <c r="I23" s="1"/>
    </row>
    <row r="24" spans="2:9" customFormat="1" x14ac:dyDescent="0.25">
      <c r="B24" s="1"/>
      <c r="C24" s="1"/>
      <c r="D24" s="1"/>
      <c r="E24" s="1"/>
      <c r="F24" s="1"/>
      <c r="G24" s="1"/>
      <c r="H24" s="1"/>
      <c r="I24" s="1"/>
    </row>
    <row r="25" spans="2:9" customFormat="1" x14ac:dyDescent="0.25">
      <c r="B25" s="1"/>
      <c r="C25" s="1"/>
      <c r="D25" s="1"/>
      <c r="E25" s="1"/>
      <c r="F25" s="1"/>
      <c r="G25" s="1"/>
      <c r="H25" s="1"/>
      <c r="I25" s="1"/>
    </row>
    <row r="26" spans="2:9" customFormat="1" x14ac:dyDescent="0.25">
      <c r="B26" s="1"/>
      <c r="C26" s="1"/>
      <c r="D26" s="1"/>
      <c r="E26" s="1"/>
      <c r="F26" s="1"/>
      <c r="G26" s="1"/>
      <c r="H26" s="1"/>
      <c r="I26" s="1"/>
    </row>
    <row r="27" spans="2:9" customFormat="1" x14ac:dyDescent="0.25">
      <c r="B27" s="1"/>
      <c r="C27" s="1"/>
      <c r="D27" s="1"/>
      <c r="E27" s="1"/>
      <c r="F27" s="1"/>
      <c r="G27" s="1"/>
      <c r="H27" s="1"/>
      <c r="I27" s="1"/>
    </row>
    <row r="28" spans="2:9" customFormat="1" ht="15.75" x14ac:dyDescent="0.25">
      <c r="B28" s="5" t="s">
        <v>244</v>
      </c>
      <c r="C28" s="6"/>
      <c r="D28" s="6"/>
      <c r="E28" s="6"/>
      <c r="F28" s="1"/>
      <c r="G28" s="1"/>
      <c r="H28" s="1"/>
      <c r="I28" s="1"/>
    </row>
    <row r="29" spans="2:9" customFormat="1" x14ac:dyDescent="0.25">
      <c r="B29" s="1"/>
      <c r="C29" s="1"/>
      <c r="D29" s="1"/>
      <c r="E29" s="1"/>
      <c r="F29" s="1"/>
      <c r="G29" s="1"/>
      <c r="H29" s="1"/>
      <c r="I29" s="1"/>
    </row>
    <row r="30" spans="2:9" customFormat="1" x14ac:dyDescent="0.25">
      <c r="B30" s="7" t="s">
        <v>3</v>
      </c>
      <c r="C30" s="1"/>
      <c r="D30" s="1"/>
      <c r="E30" s="1"/>
      <c r="F30" s="1"/>
      <c r="G30" s="1"/>
      <c r="H30" s="1"/>
      <c r="I30" s="1"/>
    </row>
  </sheetData>
  <mergeCells count="3">
    <mergeCell ref="G7:I10"/>
    <mergeCell ref="B16:I20"/>
    <mergeCell ref="G4:I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H57"/>
  <sheetViews>
    <sheetView showGridLines="0" zoomScale="80" zoomScaleNormal="80" workbookViewId="0">
      <selection activeCell="A2" sqref="A2"/>
    </sheetView>
  </sheetViews>
  <sheetFormatPr baseColWidth="10" defaultColWidth="146.42578125" defaultRowHeight="15" x14ac:dyDescent="0.25"/>
  <cols>
    <col min="1" max="1" width="24.28515625" customWidth="1"/>
    <col min="2" max="11" width="13.5703125" bestFit="1" customWidth="1"/>
    <col min="12" max="13" width="12.42578125" bestFit="1" customWidth="1"/>
    <col min="14" max="15" width="14.5703125" bestFit="1" customWidth="1"/>
    <col min="16" max="16" width="2.28515625" customWidth="1"/>
    <col min="17" max="17" width="25.140625" hidden="1" customWidth="1"/>
    <col min="18" max="24" width="11.7109375" hidden="1" customWidth="1"/>
    <col min="25" max="25" width="16.140625" hidden="1" customWidth="1"/>
    <col min="26" max="26" width="9.85546875" style="17" customWidth="1"/>
    <col min="27" max="29" width="10.7109375" style="17" customWidth="1"/>
    <col min="30" max="58" width="10.7109375" hidden="1" customWidth="1"/>
    <col min="59" max="69" width="10.7109375" customWidth="1"/>
  </cols>
  <sheetData>
    <row r="1" spans="1:60" ht="1.9" customHeight="1" x14ac:dyDescent="0.25"/>
    <row r="2" spans="1:60" x14ac:dyDescent="0.25">
      <c r="A2" s="14" t="s">
        <v>239</v>
      </c>
      <c r="Q2" t="s">
        <v>44</v>
      </c>
    </row>
    <row r="3" spans="1:60" ht="4.1500000000000004" customHeight="1" thickBot="1" x14ac:dyDescent="0.3"/>
    <row r="4" spans="1:60" ht="15" customHeight="1" thickBot="1" x14ac:dyDescent="0.3">
      <c r="B4" s="60" t="s">
        <v>18</v>
      </c>
      <c r="C4" s="61"/>
      <c r="D4" s="60" t="s">
        <v>19</v>
      </c>
      <c r="E4" s="61"/>
      <c r="F4" s="60" t="s">
        <v>20</v>
      </c>
      <c r="G4" s="61"/>
      <c r="H4" s="60" t="s">
        <v>21</v>
      </c>
      <c r="I4" s="61"/>
      <c r="J4" s="60" t="s">
        <v>22</v>
      </c>
      <c r="K4" s="61"/>
      <c r="L4" s="60" t="s">
        <v>23</v>
      </c>
      <c r="M4" s="61"/>
      <c r="N4" s="60" t="s">
        <v>24</v>
      </c>
      <c r="O4" s="61"/>
      <c r="R4" s="12" t="s">
        <v>18</v>
      </c>
      <c r="S4" s="12" t="s">
        <v>19</v>
      </c>
      <c r="T4" s="12" t="s">
        <v>20</v>
      </c>
      <c r="U4" s="12" t="s">
        <v>21</v>
      </c>
      <c r="V4" s="12" t="s">
        <v>22</v>
      </c>
      <c r="W4" s="12" t="s">
        <v>23</v>
      </c>
      <c r="X4" s="12" t="s">
        <v>43</v>
      </c>
      <c r="Y4" s="13" t="s">
        <v>241</v>
      </c>
    </row>
    <row r="5" spans="1:60" ht="15" customHeight="1" thickBot="1" x14ac:dyDescent="0.3">
      <c r="B5" s="11" t="s">
        <v>39</v>
      </c>
      <c r="C5" s="11" t="s">
        <v>40</v>
      </c>
      <c r="D5" s="11" t="s">
        <v>39</v>
      </c>
      <c r="E5" s="11" t="s">
        <v>40</v>
      </c>
      <c r="F5" s="11" t="s">
        <v>39</v>
      </c>
      <c r="G5" s="11" t="s">
        <v>40</v>
      </c>
      <c r="H5" s="11" t="s">
        <v>39</v>
      </c>
      <c r="I5" s="11" t="s">
        <v>40</v>
      </c>
      <c r="J5" s="11" t="s">
        <v>39</v>
      </c>
      <c r="K5" s="11" t="s">
        <v>40</v>
      </c>
      <c r="L5" s="11" t="s">
        <v>39</v>
      </c>
      <c r="M5" s="11" t="s">
        <v>40</v>
      </c>
      <c r="N5" s="11" t="s">
        <v>39</v>
      </c>
      <c r="O5" s="11" t="s">
        <v>40</v>
      </c>
      <c r="R5" s="13"/>
      <c r="S5" s="13"/>
      <c r="T5" s="13"/>
      <c r="U5" s="13"/>
      <c r="V5" s="13"/>
      <c r="W5" s="13"/>
      <c r="X5" s="13"/>
      <c r="Y5" s="13"/>
    </row>
    <row r="6" spans="1:60" ht="15" customHeight="1" thickBot="1" x14ac:dyDescent="0.3">
      <c r="A6" s="8" t="s">
        <v>25</v>
      </c>
      <c r="B6" s="9">
        <v>4424525.4800000004</v>
      </c>
      <c r="C6" s="9">
        <v>4348427.9999999991</v>
      </c>
      <c r="D6" s="9">
        <v>5381795</v>
      </c>
      <c r="E6" s="9">
        <v>5161731</v>
      </c>
      <c r="F6" s="9">
        <v>6761121.0200000014</v>
      </c>
      <c r="G6" s="9">
        <v>6492559.5900000008</v>
      </c>
      <c r="H6" s="9">
        <v>5833434.9500000011</v>
      </c>
      <c r="I6" s="9">
        <v>5691156.0599999987</v>
      </c>
      <c r="J6" s="9">
        <v>1927241.4700000002</v>
      </c>
      <c r="K6" s="9">
        <v>1908159.8799999997</v>
      </c>
      <c r="L6" s="9">
        <v>103667.26</v>
      </c>
      <c r="M6" s="9">
        <v>94242.969999999987</v>
      </c>
      <c r="N6" s="9">
        <v>24431785.180000007</v>
      </c>
      <c r="O6" s="9">
        <v>23696277.499999996</v>
      </c>
      <c r="Q6" s="8" t="s">
        <v>25</v>
      </c>
      <c r="R6" s="9">
        <f>C6/1000</f>
        <v>4348.427999999999</v>
      </c>
      <c r="S6" s="9">
        <f>E6/1000</f>
        <v>5161.7309999999998</v>
      </c>
      <c r="T6" s="9">
        <f>G6/1000</f>
        <v>6492.5595900000008</v>
      </c>
      <c r="U6" s="9">
        <f>I6/1000</f>
        <v>5691.1560599999984</v>
      </c>
      <c r="V6" s="9">
        <f>K6/1000</f>
        <v>1908.1598799999997</v>
      </c>
      <c r="W6" s="9">
        <f>M6/1000</f>
        <v>94.242969999999985</v>
      </c>
      <c r="X6" s="9">
        <f>O6/1000</f>
        <v>23696.277499999997</v>
      </c>
      <c r="Y6" s="15">
        <v>24146306.679999996</v>
      </c>
    </row>
    <row r="7" spans="1:60" ht="15" customHeight="1" thickTop="1" thickBot="1" x14ac:dyDescent="0.3">
      <c r="A7" s="8" t="s">
        <v>26</v>
      </c>
      <c r="B7" s="10">
        <v>3552068.33</v>
      </c>
      <c r="C7" s="10">
        <v>3490976.2500000009</v>
      </c>
      <c r="D7" s="10">
        <v>4713576</v>
      </c>
      <c r="E7" s="10">
        <v>4508282</v>
      </c>
      <c r="F7" s="10">
        <v>4955882.8699999982</v>
      </c>
      <c r="G7" s="10">
        <v>4729947.0900000017</v>
      </c>
      <c r="H7" s="10">
        <v>7088074.7400000002</v>
      </c>
      <c r="I7" s="10">
        <v>6915194.8599999957</v>
      </c>
      <c r="J7" s="10">
        <v>2503599.7399999998</v>
      </c>
      <c r="K7" s="10">
        <v>2478811.6300000004</v>
      </c>
      <c r="L7" s="10">
        <v>193534.96000000002</v>
      </c>
      <c r="M7" s="10">
        <v>175940.87999999998</v>
      </c>
      <c r="N7" s="10">
        <v>23006736.639999997</v>
      </c>
      <c r="O7" s="10">
        <v>22299152.709999986</v>
      </c>
      <c r="Q7" s="8" t="s">
        <v>26</v>
      </c>
      <c r="R7" s="10">
        <f t="shared" ref="R7:R18" si="0">C7/1000</f>
        <v>3490.9762500000011</v>
      </c>
      <c r="S7" s="10">
        <f t="shared" ref="S7:S18" si="1">E7/1000</f>
        <v>4508.2820000000002</v>
      </c>
      <c r="T7" s="10">
        <f t="shared" ref="T7:T18" si="2">G7/1000</f>
        <v>4729.9470900000015</v>
      </c>
      <c r="U7" s="10">
        <f t="shared" ref="U7:U18" si="3">I7/1000</f>
        <v>6915.194859999996</v>
      </c>
      <c r="V7" s="10">
        <f t="shared" ref="V7:V18" si="4">K7/1000</f>
        <v>2478.8116300000002</v>
      </c>
      <c r="W7" s="10">
        <f t="shared" ref="W7:W18" si="5">M7/1000</f>
        <v>175.94087999999996</v>
      </c>
      <c r="X7" s="10">
        <f t="shared" ref="X7:X18" si="6">O7/1000</f>
        <v>22299.152709999988</v>
      </c>
      <c r="Y7" s="16">
        <v>22054384.500000022</v>
      </c>
      <c r="AD7" s="39"/>
      <c r="AE7" s="45" t="s">
        <v>16</v>
      </c>
      <c r="AF7" s="45" t="s">
        <v>17</v>
      </c>
      <c r="AG7" s="45" t="s">
        <v>16</v>
      </c>
      <c r="AH7" s="45" t="s">
        <v>17</v>
      </c>
      <c r="AI7" s="45" t="s">
        <v>16</v>
      </c>
      <c r="AJ7" s="45" t="s">
        <v>17</v>
      </c>
      <c r="AK7" s="45" t="s">
        <v>16</v>
      </c>
      <c r="AL7" s="45" t="s">
        <v>17</v>
      </c>
      <c r="AM7" s="45" t="s">
        <v>16</v>
      </c>
      <c r="AN7" s="45" t="s">
        <v>17</v>
      </c>
      <c r="AO7" s="45" t="s">
        <v>16</v>
      </c>
      <c r="AP7" s="45" t="s">
        <v>17</v>
      </c>
      <c r="AQ7" s="45" t="s">
        <v>16</v>
      </c>
      <c r="AR7" s="45" t="s">
        <v>17</v>
      </c>
      <c r="AS7" s="45" t="s">
        <v>16</v>
      </c>
      <c r="AT7" s="45" t="s">
        <v>17</v>
      </c>
      <c r="AU7" s="45" t="s">
        <v>16</v>
      </c>
      <c r="AV7" s="45" t="s">
        <v>17</v>
      </c>
      <c r="AW7" s="45" t="s">
        <v>16</v>
      </c>
      <c r="AX7" s="45" t="s">
        <v>17</v>
      </c>
      <c r="AY7" s="45" t="s">
        <v>16</v>
      </c>
      <c r="AZ7" s="45" t="s">
        <v>17</v>
      </c>
      <c r="BA7" s="45" t="s">
        <v>16</v>
      </c>
      <c r="BB7" s="45" t="s">
        <v>17</v>
      </c>
      <c r="BC7" s="45" t="s">
        <v>16</v>
      </c>
      <c r="BD7" s="45" t="s">
        <v>17</v>
      </c>
      <c r="BE7" s="39"/>
      <c r="BF7" s="39"/>
      <c r="BG7" s="39"/>
      <c r="BH7" s="39"/>
    </row>
    <row r="8" spans="1:60" ht="15" customHeight="1" thickTop="1" thickBot="1" x14ac:dyDescent="0.3">
      <c r="A8" s="8" t="s">
        <v>27</v>
      </c>
      <c r="B8" s="9">
        <v>5290663.5500000007</v>
      </c>
      <c r="C8" s="9">
        <v>5199669.3500000006</v>
      </c>
      <c r="D8" s="9">
        <v>3663230</v>
      </c>
      <c r="E8" s="9">
        <v>3482422</v>
      </c>
      <c r="F8" s="9">
        <v>4882659.2500000009</v>
      </c>
      <c r="G8" s="9">
        <v>4625255.5500000007</v>
      </c>
      <c r="H8" s="9">
        <v>6280471.6999999993</v>
      </c>
      <c r="I8" s="9">
        <v>6127289.4699999988</v>
      </c>
      <c r="J8" s="9">
        <v>3091099.4300000006</v>
      </c>
      <c r="K8" s="9">
        <v>3060494.4700000007</v>
      </c>
      <c r="L8" s="9">
        <v>166908.57999999999</v>
      </c>
      <c r="M8" s="9">
        <v>151735.07</v>
      </c>
      <c r="N8" s="9">
        <v>23375032.510000002</v>
      </c>
      <c r="O8" s="9">
        <v>22646865.910000008</v>
      </c>
      <c r="Q8" s="8" t="s">
        <v>27</v>
      </c>
      <c r="R8" s="9">
        <f t="shared" si="0"/>
        <v>5199.6693500000001</v>
      </c>
      <c r="S8" s="9">
        <f t="shared" si="1"/>
        <v>3482.422</v>
      </c>
      <c r="T8" s="9">
        <f t="shared" si="2"/>
        <v>4625.2555500000008</v>
      </c>
      <c r="U8" s="9">
        <f t="shared" si="3"/>
        <v>6127.2894699999988</v>
      </c>
      <c r="V8" s="9">
        <f t="shared" si="4"/>
        <v>3060.4944700000005</v>
      </c>
      <c r="W8" s="9">
        <f t="shared" si="5"/>
        <v>151.73507000000001</v>
      </c>
      <c r="X8" s="9">
        <f t="shared" si="6"/>
        <v>22646.865910000008</v>
      </c>
      <c r="Y8" s="15">
        <v>24299632.879999992</v>
      </c>
      <c r="AD8" s="39"/>
      <c r="AE8" s="46">
        <v>25377902.27</v>
      </c>
      <c r="AF8" s="46">
        <v>24613939.170000002</v>
      </c>
      <c r="AG8" s="46">
        <v>22005581.449999999</v>
      </c>
      <c r="AH8" s="46">
        <v>21300547.850000001</v>
      </c>
      <c r="AI8" s="46">
        <v>23817795.050000001</v>
      </c>
      <c r="AJ8" s="46">
        <v>23048236.260000002</v>
      </c>
      <c r="AK8" s="46">
        <v>22726571.129999999</v>
      </c>
      <c r="AL8" s="46">
        <v>21963380.510000002</v>
      </c>
      <c r="AM8" s="46">
        <v>23108276.32</v>
      </c>
      <c r="AN8" s="46">
        <v>22388670.52</v>
      </c>
      <c r="AO8" s="46">
        <v>24203187.66</v>
      </c>
      <c r="AP8" s="46">
        <v>23445944.620000001</v>
      </c>
      <c r="AQ8" s="46">
        <v>27503935.77</v>
      </c>
      <c r="AR8" s="46">
        <v>26622662.84</v>
      </c>
      <c r="AS8" s="46">
        <v>26324712.329999998</v>
      </c>
      <c r="AT8" s="46">
        <v>25478046.98</v>
      </c>
      <c r="AU8" s="46">
        <v>24668778.59</v>
      </c>
      <c r="AV8" s="46">
        <v>23882484.5</v>
      </c>
      <c r="AW8" s="46">
        <v>22896978.690000001</v>
      </c>
      <c r="AX8" s="46">
        <v>22160553.600000001</v>
      </c>
      <c r="AY8" s="46">
        <v>22546529.809999999</v>
      </c>
      <c r="AZ8" s="46">
        <v>21817922.329999998</v>
      </c>
      <c r="BA8" s="46">
        <v>23192672.289999999</v>
      </c>
      <c r="BB8" s="46">
        <v>22447960.309999999</v>
      </c>
      <c r="BC8" s="47">
        <v>288372921.36000001</v>
      </c>
      <c r="BD8" s="47">
        <v>279170349.49000001</v>
      </c>
      <c r="BE8" s="39"/>
      <c r="BF8" s="39"/>
      <c r="BG8" s="39"/>
      <c r="BH8" s="39"/>
    </row>
    <row r="9" spans="1:60" ht="15" customHeight="1" thickBot="1" x14ac:dyDescent="0.3">
      <c r="A9" s="8" t="s">
        <v>28</v>
      </c>
      <c r="B9" s="10">
        <v>4579942.9000000013</v>
      </c>
      <c r="C9" s="10">
        <v>4501172.3999999994</v>
      </c>
      <c r="D9" s="10">
        <v>3760107</v>
      </c>
      <c r="E9" s="10">
        <v>3602681</v>
      </c>
      <c r="F9" s="10">
        <v>4360464.2200000016</v>
      </c>
      <c r="G9" s="10">
        <v>4159486.790000001</v>
      </c>
      <c r="H9" s="10">
        <v>4820741.72</v>
      </c>
      <c r="I9" s="10">
        <v>4703162.67</v>
      </c>
      <c r="J9" s="10">
        <v>4051736.8399999985</v>
      </c>
      <c r="K9" s="10">
        <v>4011620.6700000018</v>
      </c>
      <c r="L9" s="10">
        <v>487651.37999999995</v>
      </c>
      <c r="M9" s="10">
        <v>443319.43000000005</v>
      </c>
      <c r="N9" s="10">
        <v>22060644.060000006</v>
      </c>
      <c r="O9" s="10">
        <v>21421442.95999999</v>
      </c>
      <c r="Q9" s="8" t="s">
        <v>28</v>
      </c>
      <c r="R9" s="10">
        <f t="shared" si="0"/>
        <v>4501.1723999999995</v>
      </c>
      <c r="S9" s="10">
        <f t="shared" si="1"/>
        <v>3602.681</v>
      </c>
      <c r="T9" s="10">
        <f t="shared" si="2"/>
        <v>4159.4867900000008</v>
      </c>
      <c r="U9" s="10">
        <f t="shared" si="3"/>
        <v>4703.1626699999997</v>
      </c>
      <c r="V9" s="10">
        <f t="shared" si="4"/>
        <v>4011.6206700000016</v>
      </c>
      <c r="W9" s="10">
        <f t="shared" si="5"/>
        <v>443.31943000000007</v>
      </c>
      <c r="X9" s="10">
        <f t="shared" si="6"/>
        <v>21421.442959999989</v>
      </c>
      <c r="Y9" s="16">
        <v>21729492.570000008</v>
      </c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</row>
    <row r="10" spans="1:60" ht="15" customHeight="1" thickTop="1" thickBot="1" x14ac:dyDescent="0.3">
      <c r="A10" s="8" t="s">
        <v>29</v>
      </c>
      <c r="B10" s="9">
        <v>3611689.66</v>
      </c>
      <c r="C10" s="9">
        <v>3549572.1400000011</v>
      </c>
      <c r="D10" s="9">
        <v>3675783</v>
      </c>
      <c r="E10" s="9">
        <v>3521344</v>
      </c>
      <c r="F10" s="9">
        <v>4806818.9300000006</v>
      </c>
      <c r="G10" s="9">
        <v>4576551.8600000003</v>
      </c>
      <c r="H10" s="9">
        <v>4376660.1000000006</v>
      </c>
      <c r="I10" s="9">
        <v>4269912.28</v>
      </c>
      <c r="J10" s="9">
        <v>5154974.2699999996</v>
      </c>
      <c r="K10" s="9">
        <v>5103934.8899999997</v>
      </c>
      <c r="L10" s="9">
        <v>659671.87</v>
      </c>
      <c r="M10" s="9">
        <v>599701.69000000006</v>
      </c>
      <c r="N10" s="9">
        <v>22285597.830000009</v>
      </c>
      <c r="O10" s="9">
        <v>21621016.859999988</v>
      </c>
      <c r="Q10" s="8" t="s">
        <v>29</v>
      </c>
      <c r="R10" s="9">
        <f t="shared" si="0"/>
        <v>3549.5721400000011</v>
      </c>
      <c r="S10" s="9">
        <f t="shared" si="1"/>
        <v>3521.3440000000001</v>
      </c>
      <c r="T10" s="9">
        <f t="shared" si="2"/>
        <v>4576.5518600000005</v>
      </c>
      <c r="U10" s="9">
        <f t="shared" si="3"/>
        <v>4269.9122800000005</v>
      </c>
      <c r="V10" s="9">
        <f t="shared" si="4"/>
        <v>5103.9348899999995</v>
      </c>
      <c r="W10" s="9">
        <f t="shared" si="5"/>
        <v>599.7016900000001</v>
      </c>
      <c r="X10" s="9">
        <f t="shared" si="6"/>
        <v>21621.016859999989</v>
      </c>
      <c r="Y10" s="15">
        <v>21780255.70999999</v>
      </c>
      <c r="AD10" s="39"/>
      <c r="AE10" s="46"/>
      <c r="AF10" s="45" t="s">
        <v>16</v>
      </c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</row>
    <row r="11" spans="1:60" ht="15" customHeight="1" thickTop="1" thickBot="1" x14ac:dyDescent="0.3">
      <c r="A11" s="8" t="s">
        <v>30</v>
      </c>
      <c r="B11" s="10">
        <v>2942744.0400000005</v>
      </c>
      <c r="C11" s="10">
        <v>2892131.73</v>
      </c>
      <c r="D11" s="10">
        <v>4535986.21</v>
      </c>
      <c r="E11" s="10">
        <v>4331462.99</v>
      </c>
      <c r="F11" s="10">
        <v>5160837.8499999996</v>
      </c>
      <c r="G11" s="10">
        <v>4908792.5199999986</v>
      </c>
      <c r="H11" s="10">
        <v>4544977.5800000019</v>
      </c>
      <c r="I11" s="10">
        <v>4434124.4800000014</v>
      </c>
      <c r="J11" s="10">
        <v>4808926.3899999997</v>
      </c>
      <c r="K11" s="10">
        <v>4761313.26</v>
      </c>
      <c r="L11" s="10">
        <v>544013.82999999996</v>
      </c>
      <c r="M11" s="10">
        <v>494558.03</v>
      </c>
      <c r="N11" s="10">
        <v>22537485.900000017</v>
      </c>
      <c r="O11" s="10">
        <v>21822383.009999994</v>
      </c>
      <c r="Q11" s="8" t="s">
        <v>30</v>
      </c>
      <c r="R11" s="10">
        <f t="shared" si="0"/>
        <v>2892.1317300000001</v>
      </c>
      <c r="S11" s="10">
        <f t="shared" si="1"/>
        <v>4331.46299</v>
      </c>
      <c r="T11" s="10">
        <f t="shared" si="2"/>
        <v>4908.7925199999991</v>
      </c>
      <c r="U11" s="10">
        <f t="shared" si="3"/>
        <v>4434.1244800000013</v>
      </c>
      <c r="V11" s="10">
        <f t="shared" si="4"/>
        <v>4761.3132599999999</v>
      </c>
      <c r="W11" s="10">
        <f t="shared" si="5"/>
        <v>494.55803000000003</v>
      </c>
      <c r="X11" s="10">
        <f t="shared" si="6"/>
        <v>21822.383009999994</v>
      </c>
      <c r="Y11" s="16">
        <v>21583847.830000006</v>
      </c>
      <c r="AD11" s="39"/>
      <c r="AE11" s="46">
        <v>24613939.170000002</v>
      </c>
      <c r="AF11" s="45" t="s">
        <v>17</v>
      </c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</row>
    <row r="12" spans="1:60" ht="15" customHeight="1" thickTop="1" thickBot="1" x14ac:dyDescent="0.3">
      <c r="A12" s="8" t="s">
        <v>31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Q12" s="8" t="s">
        <v>31</v>
      </c>
      <c r="R12" s="9">
        <f t="shared" si="0"/>
        <v>0</v>
      </c>
      <c r="S12" s="9">
        <f t="shared" si="1"/>
        <v>0</v>
      </c>
      <c r="T12" s="9">
        <f t="shared" si="2"/>
        <v>0</v>
      </c>
      <c r="U12" s="9">
        <f t="shared" si="3"/>
        <v>0</v>
      </c>
      <c r="V12" s="9">
        <f t="shared" si="4"/>
        <v>0</v>
      </c>
      <c r="W12" s="9">
        <f t="shared" si="5"/>
        <v>0</v>
      </c>
      <c r="X12" s="9">
        <f t="shared" si="6"/>
        <v>0</v>
      </c>
      <c r="Y12" s="15">
        <v>23897567.929999992</v>
      </c>
      <c r="AD12" s="39"/>
      <c r="AE12" s="46"/>
      <c r="AF12" s="45" t="s">
        <v>16</v>
      </c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</row>
    <row r="13" spans="1:60" ht="15" customHeight="1" thickTop="1" thickBot="1" x14ac:dyDescent="0.3">
      <c r="A13" s="8" t="s">
        <v>32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Q13" s="8" t="s">
        <v>32</v>
      </c>
      <c r="R13" s="9">
        <f t="shared" si="0"/>
        <v>0</v>
      </c>
      <c r="S13" s="9">
        <f t="shared" si="1"/>
        <v>0</v>
      </c>
      <c r="T13" s="9">
        <f t="shared" si="2"/>
        <v>0</v>
      </c>
      <c r="U13" s="9">
        <f t="shared" si="3"/>
        <v>0</v>
      </c>
      <c r="V13" s="9">
        <f t="shared" si="4"/>
        <v>0</v>
      </c>
      <c r="W13" s="9">
        <f t="shared" si="5"/>
        <v>0</v>
      </c>
      <c r="X13" s="9">
        <f t="shared" si="6"/>
        <v>0</v>
      </c>
      <c r="Y13" s="15">
        <v>23910612.710000005</v>
      </c>
      <c r="AD13" s="39"/>
      <c r="AE13" s="46">
        <v>21300547.850000001</v>
      </c>
      <c r="AF13" s="45" t="s">
        <v>17</v>
      </c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</row>
    <row r="14" spans="1:60" ht="15" customHeight="1" thickTop="1" thickBot="1" x14ac:dyDescent="0.3">
      <c r="A14" s="8" t="s">
        <v>33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Q14" s="8" t="s">
        <v>33</v>
      </c>
      <c r="R14" s="10">
        <f t="shared" si="0"/>
        <v>0</v>
      </c>
      <c r="S14" s="10">
        <f t="shared" si="1"/>
        <v>0</v>
      </c>
      <c r="T14" s="10">
        <f t="shared" si="2"/>
        <v>0</v>
      </c>
      <c r="U14" s="10">
        <f t="shared" si="3"/>
        <v>0</v>
      </c>
      <c r="V14" s="10">
        <f t="shared" si="4"/>
        <v>0</v>
      </c>
      <c r="W14" s="10">
        <f t="shared" si="5"/>
        <v>0</v>
      </c>
      <c r="X14" s="10">
        <f t="shared" si="6"/>
        <v>0</v>
      </c>
      <c r="Y14" s="16">
        <v>21175164.549999997</v>
      </c>
      <c r="AD14" s="39"/>
      <c r="AE14" s="46"/>
      <c r="AF14" s="45" t="s">
        <v>16</v>
      </c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</row>
    <row r="15" spans="1:60" ht="15" customHeight="1" thickTop="1" thickBot="1" x14ac:dyDescent="0.3">
      <c r="A15" s="8" t="s">
        <v>34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Q15" s="8" t="s">
        <v>34</v>
      </c>
      <c r="R15" s="9">
        <f t="shared" si="0"/>
        <v>0</v>
      </c>
      <c r="S15" s="9">
        <f t="shared" si="1"/>
        <v>0</v>
      </c>
      <c r="T15" s="9">
        <f t="shared" si="2"/>
        <v>0</v>
      </c>
      <c r="U15" s="9">
        <f t="shared" si="3"/>
        <v>0</v>
      </c>
      <c r="V15" s="9">
        <f t="shared" si="4"/>
        <v>0</v>
      </c>
      <c r="W15" s="9">
        <f t="shared" si="5"/>
        <v>0</v>
      </c>
      <c r="X15" s="9">
        <f t="shared" si="6"/>
        <v>0</v>
      </c>
      <c r="Y15" s="15">
        <v>21241211.999999989</v>
      </c>
      <c r="AD15" s="39"/>
      <c r="AE15" s="46">
        <v>23048236.260000002</v>
      </c>
      <c r="AF15" s="45" t="s">
        <v>17</v>
      </c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</row>
    <row r="16" spans="1:60" ht="15" customHeight="1" thickTop="1" thickBot="1" x14ac:dyDescent="0.3">
      <c r="A16" s="8" t="s">
        <v>35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Q16" s="8" t="s">
        <v>35</v>
      </c>
      <c r="R16" s="10">
        <f t="shared" si="0"/>
        <v>0</v>
      </c>
      <c r="S16" s="10">
        <f t="shared" si="1"/>
        <v>0</v>
      </c>
      <c r="T16" s="10">
        <f t="shared" si="2"/>
        <v>0</v>
      </c>
      <c r="U16" s="10">
        <f t="shared" si="3"/>
        <v>0</v>
      </c>
      <c r="V16" s="10">
        <f t="shared" si="4"/>
        <v>0</v>
      </c>
      <c r="W16" s="10">
        <f t="shared" si="5"/>
        <v>0</v>
      </c>
      <c r="X16" s="10">
        <f t="shared" si="6"/>
        <v>0</v>
      </c>
      <c r="Y16" s="16">
        <v>21977076.169999994</v>
      </c>
      <c r="AD16" s="39"/>
      <c r="AE16" s="46"/>
      <c r="AF16" s="45" t="s">
        <v>16</v>
      </c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</row>
    <row r="17" spans="1:60" ht="15" customHeight="1" thickTop="1" thickBot="1" x14ac:dyDescent="0.3">
      <c r="A17" s="8" t="s">
        <v>36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Q17" s="8" t="s">
        <v>36</v>
      </c>
      <c r="R17" s="9">
        <f t="shared" si="0"/>
        <v>0</v>
      </c>
      <c r="S17" s="9">
        <f t="shared" si="1"/>
        <v>0</v>
      </c>
      <c r="T17" s="9">
        <f t="shared" si="2"/>
        <v>0</v>
      </c>
      <c r="U17" s="9">
        <f t="shared" si="3"/>
        <v>0</v>
      </c>
      <c r="V17" s="9">
        <f t="shared" si="4"/>
        <v>0</v>
      </c>
      <c r="W17" s="9">
        <f t="shared" si="5"/>
        <v>0</v>
      </c>
      <c r="X17" s="10">
        <f t="shared" si="6"/>
        <v>0</v>
      </c>
      <c r="Y17" s="15">
        <v>22826574.440000001</v>
      </c>
      <c r="AD17" s="39"/>
      <c r="AE17" s="46">
        <v>21963380.510000002</v>
      </c>
      <c r="AF17" s="45" t="s">
        <v>17</v>
      </c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</row>
    <row r="18" spans="1:60" ht="15" customHeight="1" thickTop="1" thickBot="1" x14ac:dyDescent="0.3">
      <c r="A18" s="8" t="s">
        <v>24</v>
      </c>
      <c r="B18" s="44">
        <f>SUM(B6:B17)</f>
        <v>24401633.960000001</v>
      </c>
      <c r="C18" s="44">
        <f t="shared" ref="C18:O18" si="7">SUM(C6:C17)</f>
        <v>23981949.870000001</v>
      </c>
      <c r="D18" s="44">
        <f t="shared" si="7"/>
        <v>25730477.210000001</v>
      </c>
      <c r="E18" s="44">
        <f t="shared" si="7"/>
        <v>24607922.990000002</v>
      </c>
      <c r="F18" s="44">
        <f t="shared" si="7"/>
        <v>30927784.140000001</v>
      </c>
      <c r="G18" s="44">
        <f t="shared" si="7"/>
        <v>29492593.400000002</v>
      </c>
      <c r="H18" s="44">
        <f t="shared" si="7"/>
        <v>32944360.790000003</v>
      </c>
      <c r="I18" s="44">
        <f t="shared" si="7"/>
        <v>32140839.819999997</v>
      </c>
      <c r="J18" s="44">
        <f t="shared" si="7"/>
        <v>21537578.139999997</v>
      </c>
      <c r="K18" s="44">
        <f t="shared" si="7"/>
        <v>21324334.800000004</v>
      </c>
      <c r="L18" s="44">
        <f t="shared" si="7"/>
        <v>2155447.88</v>
      </c>
      <c r="M18" s="44">
        <f t="shared" si="7"/>
        <v>1959498.07</v>
      </c>
      <c r="N18" s="44">
        <f t="shared" si="7"/>
        <v>137697282.12000003</v>
      </c>
      <c r="O18" s="44">
        <f t="shared" si="7"/>
        <v>133507138.94999996</v>
      </c>
      <c r="Q18" s="8" t="s">
        <v>24</v>
      </c>
      <c r="R18" s="10">
        <f t="shared" si="0"/>
        <v>23981.94987</v>
      </c>
      <c r="S18" s="10">
        <f t="shared" si="1"/>
        <v>24607.922990000003</v>
      </c>
      <c r="T18" s="10">
        <f t="shared" si="2"/>
        <v>29492.593400000002</v>
      </c>
      <c r="U18" s="10">
        <f t="shared" si="3"/>
        <v>32140.839819999997</v>
      </c>
      <c r="V18" s="10">
        <f t="shared" si="4"/>
        <v>21324.334800000004</v>
      </c>
      <c r="W18" s="10">
        <f t="shared" si="5"/>
        <v>1959.4980700000001</v>
      </c>
      <c r="X18" s="10">
        <f t="shared" si="6"/>
        <v>133507.13894999996</v>
      </c>
      <c r="Y18" s="16">
        <v>204577265.35999963</v>
      </c>
      <c r="AC18" s="43">
        <f>Y18*1000</f>
        <v>204577265359.99963</v>
      </c>
      <c r="AD18" s="39"/>
      <c r="AE18" s="46"/>
      <c r="AF18" s="45" t="s">
        <v>16</v>
      </c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</row>
    <row r="19" spans="1:60" ht="15" customHeight="1" thickTop="1" thickBot="1" x14ac:dyDescent="0.3">
      <c r="AD19" s="39"/>
      <c r="AE19" s="46">
        <v>22388670.52</v>
      </c>
      <c r="AF19" s="45" t="s">
        <v>17</v>
      </c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</row>
    <row r="20" spans="1:60" ht="21.6" customHeight="1" thickTop="1" thickBot="1" x14ac:dyDescent="0.3">
      <c r="A20" s="62" t="s">
        <v>54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AA20" s="17" t="s">
        <v>18</v>
      </c>
      <c r="AD20" s="39"/>
      <c r="AE20" s="46"/>
      <c r="AF20" s="45" t="s">
        <v>16</v>
      </c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</row>
    <row r="21" spans="1:60" ht="15" customHeight="1" thickTop="1" thickBot="1" x14ac:dyDescent="0.3">
      <c r="Z21" s="17" t="s">
        <v>42</v>
      </c>
      <c r="AA21" s="17" t="s">
        <v>40</v>
      </c>
      <c r="AB21" s="17" t="s">
        <v>41</v>
      </c>
      <c r="AC21" s="17" t="s">
        <v>241</v>
      </c>
      <c r="AD21" s="39"/>
      <c r="AE21" s="46">
        <v>23445944.620000001</v>
      </c>
      <c r="AF21" s="45" t="s">
        <v>17</v>
      </c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</row>
    <row r="22" spans="1:60" ht="15" customHeight="1" thickTop="1" thickBot="1" x14ac:dyDescent="0.3">
      <c r="Z22" s="17" t="s">
        <v>25</v>
      </c>
      <c r="AA22" s="17">
        <f>IF(X6&lt;&gt;0,X6,NA())</f>
        <v>23696.277499999997</v>
      </c>
      <c r="AB22" s="17">
        <f>AA22</f>
        <v>23696.277499999997</v>
      </c>
      <c r="AC22" s="17">
        <f>$AC$18/1000</f>
        <v>204577265.35999963</v>
      </c>
      <c r="AD22" s="39"/>
      <c r="AE22" s="46"/>
      <c r="AF22" s="45" t="s">
        <v>16</v>
      </c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</row>
    <row r="23" spans="1:60" ht="15" customHeight="1" thickTop="1" thickBot="1" x14ac:dyDescent="0.3">
      <c r="Z23" s="17" t="s">
        <v>26</v>
      </c>
      <c r="AA23" s="17">
        <f t="shared" ref="AA23:AA33" si="8">IF(X7&lt;&gt;0,X7,NA())</f>
        <v>22299.152709999988</v>
      </c>
      <c r="AB23" s="17">
        <f t="shared" ref="AB23:AB33" si="9">AA23+AB22</f>
        <v>45995.430209999984</v>
      </c>
      <c r="AC23" s="17">
        <f t="shared" ref="AC23:AC33" si="10">$AC$18/1000</f>
        <v>204577265.35999963</v>
      </c>
      <c r="AD23" s="39"/>
      <c r="AE23" s="46">
        <v>26622662.84</v>
      </c>
      <c r="AF23" s="45" t="s">
        <v>17</v>
      </c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</row>
    <row r="24" spans="1:60" ht="15" customHeight="1" thickTop="1" thickBot="1" x14ac:dyDescent="0.3">
      <c r="Z24" s="17" t="s">
        <v>27</v>
      </c>
      <c r="AA24" s="17">
        <f t="shared" si="8"/>
        <v>22646.865910000008</v>
      </c>
      <c r="AB24" s="17">
        <f t="shared" si="9"/>
        <v>68642.296119999985</v>
      </c>
      <c r="AC24" s="17">
        <f t="shared" si="10"/>
        <v>204577265.35999963</v>
      </c>
      <c r="AD24" s="39"/>
      <c r="AE24" s="46"/>
      <c r="AF24" s="45" t="s">
        <v>16</v>
      </c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</row>
    <row r="25" spans="1:60" ht="15" customHeight="1" thickTop="1" thickBot="1" x14ac:dyDescent="0.3">
      <c r="Z25" s="17" t="s">
        <v>28</v>
      </c>
      <c r="AA25" s="17">
        <f t="shared" si="8"/>
        <v>21421.442959999989</v>
      </c>
      <c r="AB25" s="17">
        <f t="shared" si="9"/>
        <v>90063.73907999997</v>
      </c>
      <c r="AC25" s="17">
        <f t="shared" si="10"/>
        <v>204577265.35999963</v>
      </c>
      <c r="AD25" s="39"/>
      <c r="AE25" s="46">
        <v>25478046.98</v>
      </c>
      <c r="AF25" s="45" t="s">
        <v>17</v>
      </c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</row>
    <row r="26" spans="1:60" ht="15" customHeight="1" thickTop="1" thickBot="1" x14ac:dyDescent="0.3">
      <c r="Z26" s="17" t="s">
        <v>29</v>
      </c>
      <c r="AA26" s="17">
        <f t="shared" si="8"/>
        <v>21621.016859999989</v>
      </c>
      <c r="AB26" s="17">
        <f t="shared" si="9"/>
        <v>111684.75593999996</v>
      </c>
      <c r="AC26" s="17">
        <f t="shared" si="10"/>
        <v>204577265.35999963</v>
      </c>
      <c r="AD26" s="39"/>
      <c r="AE26" s="46"/>
      <c r="AF26" s="45" t="s">
        <v>16</v>
      </c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</row>
    <row r="27" spans="1:60" ht="15" customHeight="1" thickTop="1" thickBot="1" x14ac:dyDescent="0.3">
      <c r="Z27" s="17" t="s">
        <v>30</v>
      </c>
      <c r="AA27" s="17">
        <f t="shared" si="8"/>
        <v>21822.383009999994</v>
      </c>
      <c r="AB27" s="17">
        <f t="shared" si="9"/>
        <v>133507.13894999996</v>
      </c>
      <c r="AC27" s="17">
        <f t="shared" si="10"/>
        <v>204577265.35999963</v>
      </c>
      <c r="AD27" s="39"/>
      <c r="AE27" s="46">
        <v>23882484.5</v>
      </c>
      <c r="AF27" s="45" t="s">
        <v>17</v>
      </c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</row>
    <row r="28" spans="1:60" ht="15" customHeight="1" thickTop="1" thickBot="1" x14ac:dyDescent="0.3">
      <c r="Z28" s="17" t="s">
        <v>31</v>
      </c>
      <c r="AA28" s="17" t="e">
        <f t="shared" si="8"/>
        <v>#N/A</v>
      </c>
      <c r="AB28" s="17" t="e">
        <f t="shared" si="9"/>
        <v>#N/A</v>
      </c>
      <c r="AC28" s="17">
        <f t="shared" si="10"/>
        <v>204577265.35999963</v>
      </c>
      <c r="AD28" s="39"/>
      <c r="AE28" s="46"/>
      <c r="AF28" s="45" t="s">
        <v>16</v>
      </c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</row>
    <row r="29" spans="1:60" ht="15" customHeight="1" thickTop="1" thickBot="1" x14ac:dyDescent="0.3">
      <c r="Z29" s="17" t="s">
        <v>32</v>
      </c>
      <c r="AA29" s="17" t="e">
        <f t="shared" si="8"/>
        <v>#N/A</v>
      </c>
      <c r="AB29" s="17" t="e">
        <f t="shared" si="9"/>
        <v>#N/A</v>
      </c>
      <c r="AC29" s="17">
        <f t="shared" si="10"/>
        <v>204577265.35999963</v>
      </c>
      <c r="AD29" s="39"/>
      <c r="AE29" s="46">
        <v>22160553.600000001</v>
      </c>
      <c r="AF29" s="45" t="s">
        <v>17</v>
      </c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</row>
    <row r="30" spans="1:60" ht="15" customHeight="1" thickTop="1" thickBot="1" x14ac:dyDescent="0.3">
      <c r="Z30" s="17" t="s">
        <v>33</v>
      </c>
      <c r="AA30" s="17" t="e">
        <f t="shared" si="8"/>
        <v>#N/A</v>
      </c>
      <c r="AB30" s="17" t="e">
        <f t="shared" si="9"/>
        <v>#N/A</v>
      </c>
      <c r="AC30" s="17">
        <f t="shared" si="10"/>
        <v>204577265.35999963</v>
      </c>
      <c r="AD30" s="39"/>
      <c r="AE30" s="46"/>
      <c r="AF30" s="45" t="s">
        <v>16</v>
      </c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</row>
    <row r="31" spans="1:60" ht="15" customHeight="1" thickTop="1" thickBot="1" x14ac:dyDescent="0.3">
      <c r="Z31" s="17" t="s">
        <v>34</v>
      </c>
      <c r="AA31" s="17" t="e">
        <f t="shared" si="8"/>
        <v>#N/A</v>
      </c>
      <c r="AB31" s="17" t="e">
        <f t="shared" si="9"/>
        <v>#N/A</v>
      </c>
      <c r="AC31" s="17">
        <f t="shared" si="10"/>
        <v>204577265.35999963</v>
      </c>
      <c r="AD31" s="39"/>
      <c r="AE31" s="46">
        <v>21817922.329999998</v>
      </c>
      <c r="AF31" s="45" t="s">
        <v>17</v>
      </c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</row>
    <row r="32" spans="1:60" ht="15" customHeight="1" thickTop="1" thickBot="1" x14ac:dyDescent="0.3">
      <c r="Z32" s="17" t="s">
        <v>35</v>
      </c>
      <c r="AA32" s="17" t="e">
        <f t="shared" si="8"/>
        <v>#N/A</v>
      </c>
      <c r="AB32" s="17" t="e">
        <f t="shared" si="9"/>
        <v>#N/A</v>
      </c>
      <c r="AC32" s="17">
        <f t="shared" si="10"/>
        <v>204577265.35999963</v>
      </c>
      <c r="AD32" s="39"/>
      <c r="AE32" s="46"/>
      <c r="AF32" s="45" t="s">
        <v>16</v>
      </c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</row>
    <row r="33" spans="26:60" ht="15" customHeight="1" thickTop="1" thickBot="1" x14ac:dyDescent="0.3">
      <c r="Z33" s="17" t="s">
        <v>36</v>
      </c>
      <c r="AA33" s="17" t="e">
        <f t="shared" si="8"/>
        <v>#N/A</v>
      </c>
      <c r="AB33" s="17" t="e">
        <f t="shared" si="9"/>
        <v>#N/A</v>
      </c>
      <c r="AC33" s="17">
        <f t="shared" si="10"/>
        <v>204577265.35999963</v>
      </c>
      <c r="AD33" s="39"/>
      <c r="AE33" s="46">
        <v>22447960.309999999</v>
      </c>
      <c r="AF33" s="45" t="s">
        <v>17</v>
      </c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</row>
    <row r="34" spans="26:60" ht="15" customHeight="1" thickTop="1" thickBot="1" x14ac:dyDescent="0.3">
      <c r="AD34" s="39"/>
      <c r="AE34" s="47"/>
      <c r="AF34" s="45" t="s">
        <v>16</v>
      </c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</row>
    <row r="35" spans="26:60" ht="15" customHeight="1" thickTop="1" thickBot="1" x14ac:dyDescent="0.3">
      <c r="AD35" s="39"/>
      <c r="AE35" s="47">
        <v>279170349.49000001</v>
      </c>
      <c r="AF35" s="45" t="s">
        <v>17</v>
      </c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</row>
    <row r="36" spans="26:60" ht="15" customHeight="1" x14ac:dyDescent="0.25"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</row>
    <row r="37" spans="26:60" ht="15" customHeight="1" x14ac:dyDescent="0.25"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</row>
    <row r="38" spans="26:60" ht="15" customHeight="1" x14ac:dyDescent="0.25"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</row>
    <row r="39" spans="26:60" ht="15" customHeight="1" x14ac:dyDescent="0.25"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</row>
    <row r="40" spans="26:60" ht="15" customHeight="1" thickBot="1" x14ac:dyDescent="0.3"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</row>
    <row r="41" spans="26:60" ht="15" customHeight="1" thickBot="1" x14ac:dyDescent="0.3">
      <c r="AD41" s="39"/>
      <c r="AE41" s="46">
        <v>24613939.170000002</v>
      </c>
      <c r="AF41" s="39">
        <f t="shared" ref="AF41:AF52" si="11">AE41/1000</f>
        <v>24613.939170000001</v>
      </c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</row>
    <row r="42" spans="26:60" ht="15" customHeight="1" thickBot="1" x14ac:dyDescent="0.3">
      <c r="AE42" s="40">
        <v>21300547.850000001</v>
      </c>
      <c r="AF42">
        <f t="shared" si="11"/>
        <v>21300.547850000003</v>
      </c>
    </row>
    <row r="43" spans="26:60" ht="15" customHeight="1" thickBot="1" x14ac:dyDescent="0.3">
      <c r="AE43" s="40">
        <v>23048236.260000002</v>
      </c>
      <c r="AF43">
        <f t="shared" si="11"/>
        <v>23048.236260000001</v>
      </c>
    </row>
    <row r="44" spans="26:60" ht="15" customHeight="1" thickBot="1" x14ac:dyDescent="0.3">
      <c r="AE44" s="40">
        <v>21963380.510000002</v>
      </c>
      <c r="AF44">
        <f t="shared" si="11"/>
        <v>21963.380510000003</v>
      </c>
    </row>
    <row r="45" spans="26:60" ht="15" customHeight="1" thickBot="1" x14ac:dyDescent="0.3">
      <c r="AE45" s="40">
        <v>22388670.52</v>
      </c>
      <c r="AF45">
        <f t="shared" si="11"/>
        <v>22388.67052</v>
      </c>
    </row>
    <row r="46" spans="26:60" ht="15" customHeight="1" thickBot="1" x14ac:dyDescent="0.3">
      <c r="AE46" s="40">
        <v>23445944.620000001</v>
      </c>
      <c r="AF46">
        <f t="shared" si="11"/>
        <v>23445.944620000002</v>
      </c>
    </row>
    <row r="47" spans="26:60" ht="15" customHeight="1" thickBot="1" x14ac:dyDescent="0.3">
      <c r="AE47" s="40">
        <v>26622662.84</v>
      </c>
      <c r="AF47">
        <f t="shared" si="11"/>
        <v>26622.662840000001</v>
      </c>
    </row>
    <row r="48" spans="26:60" ht="15" customHeight="1" thickBot="1" x14ac:dyDescent="0.3">
      <c r="AE48" s="40">
        <v>25478046.98</v>
      </c>
      <c r="AF48">
        <f t="shared" si="11"/>
        <v>25478.046979999999</v>
      </c>
    </row>
    <row r="49" spans="31:32" ht="15" customHeight="1" thickBot="1" x14ac:dyDescent="0.3">
      <c r="AE49" s="40">
        <v>23882484.5</v>
      </c>
      <c r="AF49">
        <f t="shared" si="11"/>
        <v>23882.484499999999</v>
      </c>
    </row>
    <row r="50" spans="31:32" ht="15" customHeight="1" thickBot="1" x14ac:dyDescent="0.3">
      <c r="AE50" s="40">
        <v>22160553.600000001</v>
      </c>
      <c r="AF50">
        <f t="shared" si="11"/>
        <v>22160.553600000003</v>
      </c>
    </row>
    <row r="51" spans="31:32" ht="15" customHeight="1" thickBot="1" x14ac:dyDescent="0.3">
      <c r="AE51" s="40">
        <v>21817922.329999998</v>
      </c>
      <c r="AF51">
        <f t="shared" si="11"/>
        <v>21817.922329999998</v>
      </c>
    </row>
    <row r="52" spans="31:32" ht="15" customHeight="1" thickBot="1" x14ac:dyDescent="0.3">
      <c r="AE52" s="40">
        <v>22447960.309999999</v>
      </c>
      <c r="AF52">
        <f t="shared" si="11"/>
        <v>22447.960309999999</v>
      </c>
    </row>
    <row r="53" spans="31:32" ht="15" customHeight="1" x14ac:dyDescent="0.25"/>
    <row r="54" spans="31:32" ht="15" customHeight="1" x14ac:dyDescent="0.25"/>
    <row r="55" spans="31:32" ht="15" customHeight="1" x14ac:dyDescent="0.25"/>
    <row r="56" spans="31:32" ht="15" customHeight="1" x14ac:dyDescent="0.25"/>
    <row r="57" spans="31:32" ht="15" customHeight="1" x14ac:dyDescent="0.25"/>
  </sheetData>
  <mergeCells count="8">
    <mergeCell ref="L4:M4"/>
    <mergeCell ref="N4:O4"/>
    <mergeCell ref="A20:O20"/>
    <mergeCell ref="B4:C4"/>
    <mergeCell ref="D4:E4"/>
    <mergeCell ref="F4:G4"/>
    <mergeCell ref="H4:I4"/>
    <mergeCell ref="J4:K4"/>
  </mergeCells>
  <pageMargins left="0.74803149606299213" right="0.74803149606299213" top="0.74803149606299213" bottom="0.51181102362204722" header="0.51181102362204722" footer="0.51181102362204722"/>
  <pageSetup paperSize="9" scale="65" orientation="landscape" r:id="rId1"/>
  <ignoredErrors>
    <ignoredError sqref="AB23:AB33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37"/>
  <sheetViews>
    <sheetView showGridLines="0" zoomScale="80" zoomScaleNormal="80" workbookViewId="0">
      <selection activeCell="A2" sqref="A2"/>
    </sheetView>
  </sheetViews>
  <sheetFormatPr baseColWidth="10" defaultColWidth="12.85546875" defaultRowHeight="15" x14ac:dyDescent="0.25"/>
  <cols>
    <col min="1" max="1" width="24.28515625" customWidth="1"/>
    <col min="2" max="2" width="18.42578125" customWidth="1"/>
    <col min="3" max="11" width="13.5703125" bestFit="1" customWidth="1"/>
    <col min="12" max="13" width="12.85546875" customWidth="1"/>
    <col min="14" max="15" width="14.5703125" bestFit="1" customWidth="1"/>
    <col min="16" max="17" width="6.42578125" customWidth="1"/>
    <col min="18" max="67" width="12.85546875" customWidth="1"/>
    <col min="68" max="68" width="146.42578125" customWidth="1"/>
  </cols>
  <sheetData>
    <row r="1" spans="1:31" ht="1.9" customHeight="1" x14ac:dyDescent="0.25"/>
    <row r="2" spans="1:31" ht="12.75" customHeight="1" x14ac:dyDescent="0.25">
      <c r="A2" s="14" t="str">
        <f>"PRODUCCIÓN DE ENERGÍA ELECTRICA POR TECNOLOGIA (MWh). 2023."</f>
        <v>PRODUCCIÓN DE ENERGÍA ELECTRICA POR TECNOLOGIA (MWh). 2023.</v>
      </c>
    </row>
    <row r="3" spans="1:31" ht="4.1500000000000004" customHeight="1" thickBot="1" x14ac:dyDescent="0.3"/>
    <row r="4" spans="1:31" ht="16.5" thickTop="1" thickBot="1" x14ac:dyDescent="0.3">
      <c r="A4" s="52" t="s">
        <v>48</v>
      </c>
      <c r="B4" s="55" t="s" vm="1">
        <v>234</v>
      </c>
      <c r="AB4" s="39"/>
      <c r="AC4" s="39"/>
      <c r="AD4" s="39"/>
      <c r="AE4" s="39"/>
    </row>
    <row r="5" spans="1:31" ht="3" customHeight="1" thickTop="1" x14ac:dyDescent="0.25">
      <c r="AB5" s="39"/>
      <c r="AC5" s="39"/>
      <c r="AD5" s="39"/>
      <c r="AE5" s="39"/>
    </row>
    <row r="6" spans="1:31" ht="15" customHeight="1" thickBot="1" x14ac:dyDescent="0.3">
      <c r="A6" s="21"/>
      <c r="B6" s="22" t="s">
        <v>47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AB6" s="39"/>
      <c r="AC6" s="39"/>
      <c r="AD6" s="39"/>
      <c r="AE6" s="39"/>
    </row>
    <row r="7" spans="1:31" ht="15.75" thickBot="1" x14ac:dyDescent="0.3">
      <c r="A7" s="23"/>
      <c r="B7" s="63" t="s">
        <v>18</v>
      </c>
      <c r="C7" s="64"/>
      <c r="D7" s="63" t="s">
        <v>19</v>
      </c>
      <c r="E7" s="64"/>
      <c r="F7" s="63" t="s">
        <v>20</v>
      </c>
      <c r="G7" s="64"/>
      <c r="H7" s="63" t="s">
        <v>21</v>
      </c>
      <c r="I7" s="64"/>
      <c r="J7" s="63" t="s">
        <v>22</v>
      </c>
      <c r="K7" s="64"/>
      <c r="L7" s="63" t="s">
        <v>23</v>
      </c>
      <c r="M7" s="64"/>
      <c r="N7" s="63" t="s">
        <v>49</v>
      </c>
      <c r="O7" s="63" t="s">
        <v>51</v>
      </c>
      <c r="AB7" s="39"/>
      <c r="AC7" s="39"/>
      <c r="AD7" s="39"/>
      <c r="AE7" s="39"/>
    </row>
    <row r="8" spans="1:31" ht="15.75" thickBot="1" x14ac:dyDescent="0.3">
      <c r="A8" s="48" t="s">
        <v>45</v>
      </c>
      <c r="B8" s="56" t="s">
        <v>50</v>
      </c>
      <c r="C8" s="56" t="s">
        <v>52</v>
      </c>
      <c r="D8" s="56" t="s">
        <v>50</v>
      </c>
      <c r="E8" s="56" t="s">
        <v>52</v>
      </c>
      <c r="F8" s="56" t="s">
        <v>50</v>
      </c>
      <c r="G8" s="56" t="s">
        <v>52</v>
      </c>
      <c r="H8" s="56" t="s">
        <v>50</v>
      </c>
      <c r="I8" s="56" t="s">
        <v>52</v>
      </c>
      <c r="J8" s="56" t="s">
        <v>50</v>
      </c>
      <c r="K8" s="56" t="s">
        <v>52</v>
      </c>
      <c r="L8" s="56" t="s">
        <v>50</v>
      </c>
      <c r="M8" s="56" t="s">
        <v>52</v>
      </c>
      <c r="N8" s="64"/>
      <c r="O8" s="64"/>
      <c r="AB8" s="39"/>
      <c r="AC8" s="39"/>
      <c r="AD8" s="39"/>
      <c r="AE8" s="39"/>
    </row>
    <row r="9" spans="1:31" x14ac:dyDescent="0.25">
      <c r="A9" s="49" t="s">
        <v>25</v>
      </c>
      <c r="B9" s="50">
        <v>4424525.4800000004</v>
      </c>
      <c r="C9" s="50">
        <v>4348427.9999999991</v>
      </c>
      <c r="D9" s="50">
        <v>5381795</v>
      </c>
      <c r="E9" s="50">
        <v>5161731</v>
      </c>
      <c r="F9" s="50">
        <v>6761121.0200000014</v>
      </c>
      <c r="G9" s="50">
        <v>6492559.5900000008</v>
      </c>
      <c r="H9" s="50">
        <v>5833434.9500000011</v>
      </c>
      <c r="I9" s="50">
        <v>5691156.0599999987</v>
      </c>
      <c r="J9" s="50">
        <v>1927241.4700000002</v>
      </c>
      <c r="K9" s="50">
        <v>1908159.8799999997</v>
      </c>
      <c r="L9" s="50">
        <v>103667.26</v>
      </c>
      <c r="M9" s="50">
        <v>94242.969999999987</v>
      </c>
      <c r="N9" s="50">
        <v>24431785.180000007</v>
      </c>
      <c r="O9" s="50">
        <v>23696277.499999996</v>
      </c>
      <c r="AB9" s="39"/>
      <c r="AC9" s="39"/>
      <c r="AD9" s="39"/>
      <c r="AE9" s="39"/>
    </row>
    <row r="10" spans="1:31" x14ac:dyDescent="0.25">
      <c r="A10" s="49" t="s">
        <v>26</v>
      </c>
      <c r="B10" s="51">
        <v>3552068.33</v>
      </c>
      <c r="C10" s="51">
        <v>3490976.2500000009</v>
      </c>
      <c r="D10" s="51">
        <v>4713576</v>
      </c>
      <c r="E10" s="51">
        <v>4508282</v>
      </c>
      <c r="F10" s="51">
        <v>4955882.8699999982</v>
      </c>
      <c r="G10" s="51">
        <v>4729947.0900000017</v>
      </c>
      <c r="H10" s="51">
        <v>7088074.7400000002</v>
      </c>
      <c r="I10" s="51">
        <v>6915194.8599999957</v>
      </c>
      <c r="J10" s="51">
        <v>2503599.7399999998</v>
      </c>
      <c r="K10" s="51">
        <v>2478811.6300000004</v>
      </c>
      <c r="L10" s="51">
        <v>193534.96000000002</v>
      </c>
      <c r="M10" s="51">
        <v>175940.87999999998</v>
      </c>
      <c r="N10" s="51">
        <v>23006736.639999997</v>
      </c>
      <c r="O10" s="51">
        <v>22299152.709999986</v>
      </c>
      <c r="AB10" s="39"/>
      <c r="AC10" s="39"/>
      <c r="AD10" s="39"/>
      <c r="AE10" s="39"/>
    </row>
    <row r="11" spans="1:31" x14ac:dyDescent="0.25">
      <c r="A11" s="49" t="s">
        <v>27</v>
      </c>
      <c r="B11" s="50">
        <v>5290663.5500000007</v>
      </c>
      <c r="C11" s="50">
        <v>5199669.3500000006</v>
      </c>
      <c r="D11" s="50">
        <v>3663230</v>
      </c>
      <c r="E11" s="50">
        <v>3482422</v>
      </c>
      <c r="F11" s="50">
        <v>4882659.2500000009</v>
      </c>
      <c r="G11" s="50">
        <v>4625255.5500000007</v>
      </c>
      <c r="H11" s="50">
        <v>6280471.6999999993</v>
      </c>
      <c r="I11" s="50">
        <v>6127289.4699999988</v>
      </c>
      <c r="J11" s="50">
        <v>3091099.4300000006</v>
      </c>
      <c r="K11" s="50">
        <v>3060494.4700000007</v>
      </c>
      <c r="L11" s="50">
        <v>166908.57999999999</v>
      </c>
      <c r="M11" s="50">
        <v>151735.07</v>
      </c>
      <c r="N11" s="50">
        <v>23375032.510000002</v>
      </c>
      <c r="O11" s="50">
        <v>22646865.910000008</v>
      </c>
      <c r="AB11" s="39"/>
      <c r="AC11" s="39"/>
      <c r="AD11" s="39"/>
      <c r="AE11" s="39"/>
    </row>
    <row r="12" spans="1:31" x14ac:dyDescent="0.25">
      <c r="A12" s="49" t="s">
        <v>28</v>
      </c>
      <c r="B12" s="51">
        <v>4579942.9000000013</v>
      </c>
      <c r="C12" s="51">
        <v>4501172.3999999994</v>
      </c>
      <c r="D12" s="51">
        <v>3760107</v>
      </c>
      <c r="E12" s="51">
        <v>3602681</v>
      </c>
      <c r="F12" s="51">
        <v>4360464.2200000016</v>
      </c>
      <c r="G12" s="51">
        <v>4159486.790000001</v>
      </c>
      <c r="H12" s="51">
        <v>4820741.72</v>
      </c>
      <c r="I12" s="51">
        <v>4703162.67</v>
      </c>
      <c r="J12" s="51">
        <v>4051736.8399999985</v>
      </c>
      <c r="K12" s="51">
        <v>4011620.6700000018</v>
      </c>
      <c r="L12" s="51">
        <v>487651.37999999995</v>
      </c>
      <c r="M12" s="51">
        <v>443319.43000000005</v>
      </c>
      <c r="N12" s="51">
        <v>22060644.060000006</v>
      </c>
      <c r="O12" s="51">
        <v>21421442.95999999</v>
      </c>
      <c r="AB12" s="39"/>
      <c r="AC12" s="39"/>
      <c r="AD12" s="39"/>
      <c r="AE12" s="39"/>
    </row>
    <row r="13" spans="1:31" x14ac:dyDescent="0.25">
      <c r="A13" s="49" t="s">
        <v>29</v>
      </c>
      <c r="B13" s="50">
        <v>3611689.66</v>
      </c>
      <c r="C13" s="50">
        <v>3549572.1400000011</v>
      </c>
      <c r="D13" s="50">
        <v>3675783</v>
      </c>
      <c r="E13" s="50">
        <v>3521344</v>
      </c>
      <c r="F13" s="50">
        <v>4806818.9300000006</v>
      </c>
      <c r="G13" s="50">
        <v>4576551.8600000003</v>
      </c>
      <c r="H13" s="50">
        <v>4376660.1000000006</v>
      </c>
      <c r="I13" s="50">
        <v>4269912.28</v>
      </c>
      <c r="J13" s="50">
        <v>5154974.2699999996</v>
      </c>
      <c r="K13" s="50">
        <v>5103934.8899999997</v>
      </c>
      <c r="L13" s="50">
        <v>659671.87</v>
      </c>
      <c r="M13" s="50">
        <v>599701.69000000006</v>
      </c>
      <c r="N13" s="50">
        <v>22285597.830000009</v>
      </c>
      <c r="O13" s="50">
        <v>21621016.859999988</v>
      </c>
      <c r="AB13" s="39"/>
      <c r="AC13" s="39"/>
      <c r="AD13" s="39"/>
      <c r="AE13" s="39"/>
    </row>
    <row r="14" spans="1:31" x14ac:dyDescent="0.25">
      <c r="A14" s="49" t="s">
        <v>30</v>
      </c>
      <c r="B14" s="51">
        <v>2942744.0400000005</v>
      </c>
      <c r="C14" s="51">
        <v>2892131.73</v>
      </c>
      <c r="D14" s="51">
        <v>4535986.21</v>
      </c>
      <c r="E14" s="51">
        <v>4331462.99</v>
      </c>
      <c r="F14" s="51">
        <v>5160837.8499999996</v>
      </c>
      <c r="G14" s="51">
        <v>4908792.5199999986</v>
      </c>
      <c r="H14" s="51">
        <v>4544977.5800000019</v>
      </c>
      <c r="I14" s="51">
        <v>4434124.4800000014</v>
      </c>
      <c r="J14" s="51">
        <v>4808926.3899999997</v>
      </c>
      <c r="K14" s="51">
        <v>4761313.26</v>
      </c>
      <c r="L14" s="51">
        <v>544013.82999999996</v>
      </c>
      <c r="M14" s="51">
        <v>494558.03</v>
      </c>
      <c r="N14" s="51">
        <v>22537485.900000017</v>
      </c>
      <c r="O14" s="51">
        <v>21822383.009999994</v>
      </c>
    </row>
    <row r="15" spans="1:31" x14ac:dyDescent="0.25">
      <c r="A15" s="49" t="s">
        <v>31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</row>
    <row r="16" spans="1:31" x14ac:dyDescent="0.25">
      <c r="A16" s="49" t="s">
        <v>32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24" x14ac:dyDescent="0.25">
      <c r="A17" s="49" t="s">
        <v>33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</row>
    <row r="18" spans="1:24" x14ac:dyDescent="0.25">
      <c r="A18" s="49" t="s">
        <v>34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</row>
    <row r="19" spans="1:24" x14ac:dyDescent="0.25">
      <c r="A19" s="49" t="s">
        <v>35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</row>
    <row r="20" spans="1:24" x14ac:dyDescent="0.25">
      <c r="A20" s="49" t="s">
        <v>36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</row>
    <row r="21" spans="1:24" x14ac:dyDescent="0.25">
      <c r="A21" s="42" t="s">
        <v>46</v>
      </c>
      <c r="B21" s="53">
        <v>24401633.95999999</v>
      </c>
      <c r="C21" s="53">
        <v>23981949.869999994</v>
      </c>
      <c r="D21" s="53">
        <v>25730477.210000001</v>
      </c>
      <c r="E21" s="53">
        <v>24607922.989999998</v>
      </c>
      <c r="F21" s="53">
        <v>30927784.140000004</v>
      </c>
      <c r="G21" s="53">
        <v>29492593.40000001</v>
      </c>
      <c r="H21" s="53">
        <v>32944360.789999988</v>
      </c>
      <c r="I21" s="53">
        <v>32140839.82</v>
      </c>
      <c r="J21" s="53">
        <v>21537578.140000008</v>
      </c>
      <c r="K21" s="53">
        <v>21324334.800000008</v>
      </c>
      <c r="L21" s="53">
        <v>2155447.8800000004</v>
      </c>
      <c r="M21" s="53">
        <v>1959498.0699999998</v>
      </c>
      <c r="N21" s="53">
        <v>137697282.11999992</v>
      </c>
      <c r="O21" s="54">
        <v>133507138.95000011</v>
      </c>
    </row>
    <row r="22" spans="1:24" ht="4.9000000000000004" customHeight="1" x14ac:dyDescent="0.25">
      <c r="U22" s="17"/>
      <c r="V22" s="17"/>
      <c r="W22" s="17"/>
      <c r="X22" s="17"/>
    </row>
    <row r="23" spans="1:24" ht="22.15" customHeight="1" x14ac:dyDescent="0.25">
      <c r="A23" s="62" t="s">
        <v>54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U23" s="17"/>
      <c r="V23" s="17" t="s">
        <v>18</v>
      </c>
      <c r="W23" s="17"/>
      <c r="X23" s="17"/>
    </row>
    <row r="27" spans="1:24" x14ac:dyDescent="0.25">
      <c r="B27" s="20"/>
      <c r="C27" s="20"/>
    </row>
    <row r="28" spans="1:24" x14ac:dyDescent="0.25">
      <c r="B28" s="20"/>
      <c r="C28" s="20"/>
    </row>
    <row r="29" spans="1:24" x14ac:dyDescent="0.25">
      <c r="B29" s="20"/>
      <c r="C29" s="20"/>
    </row>
    <row r="30" spans="1:24" x14ac:dyDescent="0.25">
      <c r="B30" s="20"/>
      <c r="C30" s="20"/>
    </row>
    <row r="31" spans="1:24" x14ac:dyDescent="0.25">
      <c r="B31" s="20"/>
      <c r="C31" s="20"/>
    </row>
    <row r="32" spans="1:24" x14ac:dyDescent="0.25">
      <c r="B32" s="20"/>
      <c r="C32" s="20"/>
    </row>
    <row r="33" spans="2:3" x14ac:dyDescent="0.25">
      <c r="B33" s="20"/>
      <c r="C33" s="20"/>
    </row>
    <row r="34" spans="2:3" x14ac:dyDescent="0.25">
      <c r="B34" s="20"/>
      <c r="C34" s="20"/>
    </row>
    <row r="35" spans="2:3" x14ac:dyDescent="0.25">
      <c r="B35" s="20"/>
      <c r="C35" s="20"/>
    </row>
    <row r="36" spans="2:3" x14ac:dyDescent="0.25">
      <c r="B36" s="20"/>
      <c r="C36" s="20"/>
    </row>
    <row r="37" spans="2:3" x14ac:dyDescent="0.25">
      <c r="B37" s="20"/>
      <c r="C37" s="20"/>
    </row>
  </sheetData>
  <mergeCells count="9">
    <mergeCell ref="L7:M7"/>
    <mergeCell ref="N7:N8"/>
    <mergeCell ref="O7:O8"/>
    <mergeCell ref="A23:O23"/>
    <mergeCell ref="B7:C7"/>
    <mergeCell ref="D7:E7"/>
    <mergeCell ref="F7:G7"/>
    <mergeCell ref="H7:I7"/>
    <mergeCell ref="J7:K7"/>
  </mergeCells>
  <phoneticPr fontId="15" type="noConversion"/>
  <pageMargins left="0.75000000000000011" right="0.75000000000000011" top="0.75" bottom="0.5" header="0.5" footer="0.5"/>
  <pageSetup paperSize="9" fitToWidth="0" fitToHeight="0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H62"/>
  <sheetViews>
    <sheetView topLeftCell="AB1" workbookViewId="0">
      <selection activeCell="AC17" sqref="AC17"/>
    </sheetView>
  </sheetViews>
  <sheetFormatPr baseColWidth="10" defaultRowHeight="15" x14ac:dyDescent="0.25"/>
  <cols>
    <col min="2" max="2" width="17.5703125" bestFit="1" customWidth="1"/>
    <col min="3" max="3" width="22.42578125" bestFit="1" customWidth="1"/>
    <col min="4" max="4" width="8.140625" bestFit="1" customWidth="1"/>
    <col min="5" max="5" width="9.85546875" bestFit="1" customWidth="1"/>
    <col min="6" max="6" width="8.140625" bestFit="1" customWidth="1"/>
    <col min="7" max="7" width="16.5703125" bestFit="1" customWidth="1"/>
    <col min="8" max="9" width="12.5703125" bestFit="1" customWidth="1"/>
    <col min="10" max="10" width="6.42578125" customWidth="1"/>
    <col min="11" max="11" width="10.28515625" customWidth="1"/>
    <col min="12" max="12" width="12.140625" customWidth="1"/>
    <col min="13" max="13" width="8" customWidth="1"/>
    <col min="14" max="14" width="9.28515625" customWidth="1"/>
    <col min="15" max="15" width="8" customWidth="1"/>
    <col min="16" max="16" width="15.5703125" customWidth="1"/>
    <col min="17" max="17" width="11.7109375" customWidth="1"/>
    <col min="18" max="18" width="11.85546875" customWidth="1"/>
    <col min="19" max="20" width="6.42578125" customWidth="1"/>
    <col min="21" max="21" width="7.7109375" customWidth="1"/>
    <col min="22" max="22" width="8.42578125" customWidth="1"/>
    <col min="23" max="23" width="8" customWidth="1"/>
    <col min="24" max="24" width="25.140625" customWidth="1"/>
    <col min="25" max="25" width="49.7109375" customWidth="1"/>
    <col min="26" max="26" width="25.140625" customWidth="1"/>
    <col min="27" max="27" width="49.7109375" customWidth="1"/>
    <col min="28" max="28" width="25.140625" customWidth="1"/>
    <col min="29" max="29" width="49.7109375" customWidth="1"/>
    <col min="30" max="30" width="25.140625" customWidth="1"/>
    <col min="31" max="31" width="33.5703125" customWidth="1"/>
    <col min="32" max="32" width="35.28515625" customWidth="1"/>
    <col min="33" max="33" width="30.7109375" customWidth="1"/>
    <col min="34" max="34" width="23" bestFit="1" customWidth="1"/>
  </cols>
  <sheetData>
    <row r="2" spans="2:34" x14ac:dyDescent="0.25">
      <c r="X2" t="s">
        <v>44</v>
      </c>
    </row>
    <row r="5" spans="2:34" x14ac:dyDescent="0.25">
      <c r="B5" s="18" t="s">
        <v>48</v>
      </c>
      <c r="C5" t="s" vm="1">
        <v>234</v>
      </c>
    </row>
    <row r="7" spans="2:34" x14ac:dyDescent="0.25">
      <c r="B7" s="18" t="s">
        <v>53</v>
      </c>
      <c r="C7" s="18" t="s">
        <v>47</v>
      </c>
    </row>
    <row r="8" spans="2:34" x14ac:dyDescent="0.25">
      <c r="B8" s="18" t="s">
        <v>45</v>
      </c>
      <c r="C8" t="s">
        <v>20</v>
      </c>
      <c r="D8" t="s">
        <v>21</v>
      </c>
      <c r="E8" t="s">
        <v>18</v>
      </c>
      <c r="F8" t="s">
        <v>19</v>
      </c>
      <c r="G8" t="s">
        <v>22</v>
      </c>
      <c r="H8" t="s">
        <v>23</v>
      </c>
      <c r="I8" t="s">
        <v>46</v>
      </c>
      <c r="L8" t="str">
        <f t="shared" ref="L8:R8" si="0">C8</f>
        <v>Combustibles</v>
      </c>
      <c r="M8" t="str">
        <f t="shared" si="0"/>
        <v>Eólica</v>
      </c>
      <c r="N8" t="str">
        <f t="shared" si="0"/>
        <v>Hidraúlica</v>
      </c>
      <c r="O8" t="str">
        <f t="shared" si="0"/>
        <v>Nuclear</v>
      </c>
      <c r="P8" t="str">
        <f t="shared" si="0"/>
        <v>Solar fotovoltaica</v>
      </c>
      <c r="Q8" t="str">
        <f t="shared" si="0"/>
        <v>Solar térmica</v>
      </c>
      <c r="R8" t="str">
        <f t="shared" si="0"/>
        <v>Total general</v>
      </c>
      <c r="AF8" t="s">
        <v>111</v>
      </c>
      <c r="AG8" t="s">
        <v>112</v>
      </c>
      <c r="AH8" t="s">
        <v>180</v>
      </c>
    </row>
    <row r="9" spans="2:34" x14ac:dyDescent="0.25">
      <c r="B9" s="19" t="s">
        <v>25</v>
      </c>
      <c r="C9" s="20">
        <v>6492.5595900000008</v>
      </c>
      <c r="D9" s="20">
        <v>5691.1560599999984</v>
      </c>
      <c r="E9" s="20">
        <v>4348.427999999999</v>
      </c>
      <c r="F9" s="20">
        <v>5161.7309999999998</v>
      </c>
      <c r="G9" s="20">
        <v>1908.1598799999997</v>
      </c>
      <c r="H9" s="20">
        <v>94.242969999999985</v>
      </c>
      <c r="I9" s="20">
        <v>23696.277499999997</v>
      </c>
      <c r="K9" t="str">
        <f t="shared" ref="K9:K20" si="1">B9</f>
        <v>Enero</v>
      </c>
      <c r="L9" s="20">
        <f>IF(C9=0,NA(),C9)</f>
        <v>6492.5595900000008</v>
      </c>
      <c r="M9" s="20">
        <f t="shared" ref="M9:M20" si="2">IF(D9=0,NA(),D9)</f>
        <v>5691.1560599999984</v>
      </c>
      <c r="N9" s="20">
        <f t="shared" ref="N9:N20" si="3">IF(E9=0,NA(),E9)</f>
        <v>4348.427999999999</v>
      </c>
      <c r="O9" s="20">
        <f t="shared" ref="O9:O20" si="4">IF(F9=0,NA(),F9)</f>
        <v>5161.7309999999998</v>
      </c>
      <c r="P9" s="20">
        <f t="shared" ref="P9:P20" si="5">IF(G9=0,NA(),G9)</f>
        <v>1908.1598799999997</v>
      </c>
      <c r="Q9" s="20">
        <f t="shared" ref="Q9:R20" si="6">IF(H9=0,NA(),H9)</f>
        <v>94.242969999999985</v>
      </c>
      <c r="R9" s="20">
        <f t="shared" si="6"/>
        <v>23696.277499999997</v>
      </c>
      <c r="S9" s="20"/>
      <c r="X9" s="19" t="s">
        <v>37</v>
      </c>
      <c r="Y9" s="24" t="s">
        <v>38</v>
      </c>
      <c r="Z9" t="s">
        <v>64</v>
      </c>
      <c r="AB9" t="s">
        <v>55</v>
      </c>
      <c r="AC9" t="str">
        <f>"Evolución de la produccion neta por tecnología 2024 (GWh). "&amp;$C$5</f>
        <v>Evolución de la produccion neta por tecnología 2024 (GWh). All</v>
      </c>
      <c r="AF9" s="26" t="s">
        <v>69</v>
      </c>
      <c r="AG9">
        <v>1</v>
      </c>
      <c r="AH9" t="s">
        <v>186</v>
      </c>
    </row>
    <row r="10" spans="2:34" x14ac:dyDescent="0.25">
      <c r="B10" s="19" t="s">
        <v>26</v>
      </c>
      <c r="C10" s="20">
        <v>4729.9470900000015</v>
      </c>
      <c r="D10" s="20">
        <v>6915.194859999996</v>
      </c>
      <c r="E10" s="20">
        <v>3490.9762500000011</v>
      </c>
      <c r="F10" s="20">
        <v>4508.2820000000002</v>
      </c>
      <c r="G10" s="20">
        <v>2478.8116300000002</v>
      </c>
      <c r="H10" s="20">
        <v>175.94087999999996</v>
      </c>
      <c r="I10" s="20">
        <v>22299.152709999988</v>
      </c>
      <c r="K10" t="str">
        <f t="shared" si="1"/>
        <v>Febrero</v>
      </c>
      <c r="L10" s="20">
        <f t="shared" ref="L10:L20" si="7">IF(C10=0,NA(),C10)</f>
        <v>4729.9470900000015</v>
      </c>
      <c r="M10" s="20">
        <f t="shared" si="2"/>
        <v>6915.194859999996</v>
      </c>
      <c r="N10" s="20">
        <f t="shared" si="3"/>
        <v>3490.9762500000011</v>
      </c>
      <c r="O10" s="20">
        <f t="shared" si="4"/>
        <v>4508.2820000000002</v>
      </c>
      <c r="P10" s="20">
        <f t="shared" si="5"/>
        <v>2478.8116300000002</v>
      </c>
      <c r="Q10" s="20">
        <f t="shared" si="6"/>
        <v>175.94087999999996</v>
      </c>
      <c r="R10" s="20">
        <f t="shared" si="6"/>
        <v>22299.152709999988</v>
      </c>
      <c r="S10" s="20"/>
      <c r="X10" s="19" t="s">
        <v>4</v>
      </c>
      <c r="Y10" s="24" t="s">
        <v>25</v>
      </c>
      <c r="Z10">
        <v>1</v>
      </c>
      <c r="AC10" t="str">
        <f>"Energia neta acumulada 2024 (GWh). "&amp;$C$5</f>
        <v>Energia neta acumulada 2024 (GWh). All</v>
      </c>
      <c r="AF10" s="26" t="s">
        <v>63</v>
      </c>
      <c r="AG10">
        <v>2</v>
      </c>
      <c r="AH10" t="s">
        <v>183</v>
      </c>
    </row>
    <row r="11" spans="2:34" x14ac:dyDescent="0.25">
      <c r="B11" s="19" t="s">
        <v>27</v>
      </c>
      <c r="C11" s="20">
        <v>4625.2555500000008</v>
      </c>
      <c r="D11" s="20">
        <v>6127.2894699999988</v>
      </c>
      <c r="E11" s="20">
        <v>5199.6693500000001</v>
      </c>
      <c r="F11" s="20">
        <v>3482.422</v>
      </c>
      <c r="G11" s="20">
        <v>3060.4944700000005</v>
      </c>
      <c r="H11" s="20">
        <v>151.73507000000001</v>
      </c>
      <c r="I11" s="20">
        <v>22646.865910000008</v>
      </c>
      <c r="K11" t="str">
        <f t="shared" si="1"/>
        <v>Marzo</v>
      </c>
      <c r="L11" s="20">
        <f t="shared" si="7"/>
        <v>4625.2555500000008</v>
      </c>
      <c r="M11" s="20">
        <f t="shared" si="2"/>
        <v>6127.2894699999988</v>
      </c>
      <c r="N11" s="20">
        <f t="shared" si="3"/>
        <v>5199.6693500000001</v>
      </c>
      <c r="O11" s="20">
        <f t="shared" si="4"/>
        <v>3482.422</v>
      </c>
      <c r="P11" s="20">
        <f t="shared" si="5"/>
        <v>3060.4944700000005</v>
      </c>
      <c r="Q11" s="20">
        <f t="shared" si="6"/>
        <v>151.73507000000001</v>
      </c>
      <c r="R11" s="20">
        <f t="shared" si="6"/>
        <v>22646.865910000008</v>
      </c>
      <c r="S11" s="20"/>
      <c r="X11" s="19" t="s">
        <v>5</v>
      </c>
      <c r="Y11" s="24" t="s">
        <v>26</v>
      </c>
      <c r="Z11">
        <v>2</v>
      </c>
      <c r="AC11" t="str">
        <f>"Energia neta acumulada 2024. Combustibles (GWh). "&amp;$C$5</f>
        <v>Energia neta acumulada 2024. Combustibles (GWh). All</v>
      </c>
      <c r="AF11" s="26" t="s">
        <v>68</v>
      </c>
      <c r="AG11">
        <v>3</v>
      </c>
      <c r="AH11" t="s">
        <v>184</v>
      </c>
    </row>
    <row r="12" spans="2:34" x14ac:dyDescent="0.25">
      <c r="B12" s="19" t="s">
        <v>28</v>
      </c>
      <c r="C12" s="20">
        <v>4159.4867900000008</v>
      </c>
      <c r="D12" s="20">
        <v>4703.1626699999997</v>
      </c>
      <c r="E12" s="20">
        <v>4501.1723999999995</v>
      </c>
      <c r="F12" s="20">
        <v>3602.681</v>
      </c>
      <c r="G12" s="20">
        <v>4011.6206700000016</v>
      </c>
      <c r="H12" s="20">
        <v>443.31943000000007</v>
      </c>
      <c r="I12" s="20">
        <v>21421.442959999989</v>
      </c>
      <c r="K12" t="str">
        <f t="shared" si="1"/>
        <v>Abril</v>
      </c>
      <c r="L12" s="20">
        <f t="shared" si="7"/>
        <v>4159.4867900000008</v>
      </c>
      <c r="M12" s="20">
        <f t="shared" si="2"/>
        <v>4703.1626699999997</v>
      </c>
      <c r="N12" s="20">
        <f t="shared" si="3"/>
        <v>4501.1723999999995</v>
      </c>
      <c r="O12" s="20">
        <f t="shared" si="4"/>
        <v>3602.681</v>
      </c>
      <c r="P12" s="20">
        <f t="shared" si="5"/>
        <v>4011.6206700000016</v>
      </c>
      <c r="Q12" s="20">
        <f t="shared" si="6"/>
        <v>443.31943000000007</v>
      </c>
      <c r="R12" s="20">
        <f t="shared" si="6"/>
        <v>21421.442959999989</v>
      </c>
      <c r="S12" s="20"/>
      <c r="X12" s="19" t="s">
        <v>6</v>
      </c>
      <c r="Y12" s="24" t="s">
        <v>27</v>
      </c>
      <c r="Z12">
        <v>3</v>
      </c>
      <c r="AC12" t="str">
        <f>"Energia neta acumulada 2024. Eólica (GWh). "&amp;$C$5</f>
        <v>Energia neta acumulada 2024. Eólica (GWh). All</v>
      </c>
      <c r="AF12" s="25" t="s">
        <v>65</v>
      </c>
      <c r="AG12">
        <v>4</v>
      </c>
      <c r="AH12" t="s">
        <v>185</v>
      </c>
    </row>
    <row r="13" spans="2:34" x14ac:dyDescent="0.25">
      <c r="B13" s="19" t="s">
        <v>29</v>
      </c>
      <c r="C13" s="20">
        <v>4576.5518600000005</v>
      </c>
      <c r="D13" s="20">
        <v>4269.9122800000005</v>
      </c>
      <c r="E13" s="20">
        <v>3549.5721400000011</v>
      </c>
      <c r="F13" s="20">
        <v>3521.3440000000001</v>
      </c>
      <c r="G13" s="20">
        <v>5103.9348899999995</v>
      </c>
      <c r="H13" s="20">
        <v>599.7016900000001</v>
      </c>
      <c r="I13" s="20">
        <v>21621.016859999989</v>
      </c>
      <c r="K13" t="str">
        <f t="shared" si="1"/>
        <v>Mayo</v>
      </c>
      <c r="L13" s="20">
        <f t="shared" si="7"/>
        <v>4576.5518600000005</v>
      </c>
      <c r="M13" s="20">
        <f t="shared" si="2"/>
        <v>4269.9122800000005</v>
      </c>
      <c r="N13" s="20">
        <f t="shared" si="3"/>
        <v>3549.5721400000011</v>
      </c>
      <c r="O13" s="20">
        <f t="shared" si="4"/>
        <v>3521.3440000000001</v>
      </c>
      <c r="P13" s="20">
        <f t="shared" si="5"/>
        <v>5103.9348899999995</v>
      </c>
      <c r="Q13" s="20">
        <f t="shared" si="6"/>
        <v>599.7016900000001</v>
      </c>
      <c r="R13" s="20">
        <f t="shared" si="6"/>
        <v>21621.016859999989</v>
      </c>
      <c r="S13" s="20"/>
      <c r="X13" s="19" t="s">
        <v>7</v>
      </c>
      <c r="Y13" s="24" t="s">
        <v>28</v>
      </c>
      <c r="Z13">
        <v>4</v>
      </c>
      <c r="AC13" t="str">
        <f>"Energia neta acumulada 2024. Hidraúlica (GWh). "&amp;$C$5</f>
        <v>Energia neta acumulada 2024. Hidraúlica (GWh). All</v>
      </c>
      <c r="AF13" s="26" t="s">
        <v>74</v>
      </c>
      <c r="AG13">
        <v>5</v>
      </c>
      <c r="AH13" t="s">
        <v>188</v>
      </c>
    </row>
    <row r="14" spans="2:34" x14ac:dyDescent="0.25">
      <c r="B14" s="19" t="s">
        <v>30</v>
      </c>
      <c r="C14" s="20">
        <v>4908.7925199999991</v>
      </c>
      <c r="D14" s="20">
        <v>4434.1244800000013</v>
      </c>
      <c r="E14" s="20">
        <v>2892.1317300000001</v>
      </c>
      <c r="F14" s="20">
        <v>4331.46299</v>
      </c>
      <c r="G14" s="20">
        <v>4761.3132599999999</v>
      </c>
      <c r="H14" s="20">
        <v>494.55803000000003</v>
      </c>
      <c r="I14" s="20">
        <v>21822.383009999994</v>
      </c>
      <c r="K14" t="str">
        <f t="shared" si="1"/>
        <v>Junio</v>
      </c>
      <c r="L14" s="20">
        <f t="shared" si="7"/>
        <v>4908.7925199999991</v>
      </c>
      <c r="M14" s="20">
        <f t="shared" si="2"/>
        <v>4434.1244800000013</v>
      </c>
      <c r="N14" s="20">
        <f t="shared" si="3"/>
        <v>2892.1317300000001</v>
      </c>
      <c r="O14" s="20">
        <f t="shared" si="4"/>
        <v>4331.46299</v>
      </c>
      <c r="P14" s="20">
        <f t="shared" si="5"/>
        <v>4761.3132599999999</v>
      </c>
      <c r="Q14" s="20">
        <f t="shared" si="6"/>
        <v>494.55803000000003</v>
      </c>
      <c r="R14" s="20">
        <f t="shared" si="6"/>
        <v>21822.383009999994</v>
      </c>
      <c r="S14" s="20"/>
      <c r="X14" s="19" t="s">
        <v>8</v>
      </c>
      <c r="Y14" s="24" t="s">
        <v>29</v>
      </c>
      <c r="Z14">
        <v>5</v>
      </c>
      <c r="AC14" t="str">
        <f>"Energia neta acumulada 2024. Nuclear (GWh). "&amp;$C$5</f>
        <v>Energia neta acumulada 2024. Nuclear (GWh). All</v>
      </c>
      <c r="AF14" s="25" t="s">
        <v>178</v>
      </c>
      <c r="AG14">
        <v>6</v>
      </c>
      <c r="AH14" t="s">
        <v>237</v>
      </c>
    </row>
    <row r="15" spans="2:34" x14ac:dyDescent="0.25">
      <c r="B15" s="19" t="s">
        <v>31</v>
      </c>
      <c r="C15" s="20"/>
      <c r="D15" s="20"/>
      <c r="E15" s="20"/>
      <c r="F15" s="20"/>
      <c r="G15" s="20"/>
      <c r="H15" s="20"/>
      <c r="I15" s="20"/>
      <c r="K15" t="str">
        <f t="shared" si="1"/>
        <v>Julio</v>
      </c>
      <c r="L15" s="20" t="e">
        <f t="shared" si="7"/>
        <v>#N/A</v>
      </c>
      <c r="M15" s="20" t="e">
        <f t="shared" si="2"/>
        <v>#N/A</v>
      </c>
      <c r="N15" s="20" t="e">
        <f t="shared" si="3"/>
        <v>#N/A</v>
      </c>
      <c r="O15" s="20" t="e">
        <f t="shared" si="4"/>
        <v>#N/A</v>
      </c>
      <c r="P15" s="20" t="e">
        <f t="shared" si="5"/>
        <v>#N/A</v>
      </c>
      <c r="Q15" s="20" t="e">
        <f t="shared" si="6"/>
        <v>#N/A</v>
      </c>
      <c r="R15" s="20" t="e">
        <f t="shared" si="6"/>
        <v>#N/A</v>
      </c>
      <c r="S15" s="20"/>
      <c r="X15" s="19" t="s">
        <v>9</v>
      </c>
      <c r="Y15" s="24" t="s">
        <v>30</v>
      </c>
      <c r="Z15">
        <v>6</v>
      </c>
      <c r="AC15" t="str">
        <f>"Energia neta acumulada 2024. Fotovoltaica (GWh). "&amp;$C$5</f>
        <v>Energia neta acumulada 2024. Fotovoltaica (GWh). All</v>
      </c>
      <c r="AF15" s="25" t="s">
        <v>71</v>
      </c>
      <c r="AG15">
        <v>7</v>
      </c>
      <c r="AH15" t="s">
        <v>189</v>
      </c>
    </row>
    <row r="16" spans="2:34" x14ac:dyDescent="0.25">
      <c r="B16" s="19" t="s">
        <v>32</v>
      </c>
      <c r="C16" s="20"/>
      <c r="D16" s="20"/>
      <c r="E16" s="20"/>
      <c r="F16" s="20"/>
      <c r="G16" s="20"/>
      <c r="H16" s="20"/>
      <c r="I16" s="20"/>
      <c r="K16" t="str">
        <f t="shared" si="1"/>
        <v>Agosto</v>
      </c>
      <c r="L16" s="20" t="e">
        <f t="shared" si="7"/>
        <v>#N/A</v>
      </c>
      <c r="M16" s="20" t="e">
        <f t="shared" si="2"/>
        <v>#N/A</v>
      </c>
      <c r="N16" s="20" t="e">
        <f t="shared" si="3"/>
        <v>#N/A</v>
      </c>
      <c r="O16" s="20" t="e">
        <f t="shared" si="4"/>
        <v>#N/A</v>
      </c>
      <c r="P16" s="20" t="e">
        <f t="shared" si="5"/>
        <v>#N/A</v>
      </c>
      <c r="Q16" s="20" t="e">
        <f t="shared" si="6"/>
        <v>#N/A</v>
      </c>
      <c r="R16" s="20" t="e">
        <f t="shared" si="6"/>
        <v>#N/A</v>
      </c>
      <c r="S16" s="20"/>
      <c r="X16" s="19" t="s">
        <v>10</v>
      </c>
      <c r="Y16" s="24" t="s">
        <v>31</v>
      </c>
      <c r="Z16">
        <v>7</v>
      </c>
      <c r="AC16" t="str">
        <f>"Energia neta acumulada 2024. Solar Térmica (GWh). "&amp;$C$5</f>
        <v>Energia neta acumulada 2024. Solar Térmica (GWh). All</v>
      </c>
      <c r="AF16" s="26" t="s">
        <v>72</v>
      </c>
      <c r="AG16">
        <v>8</v>
      </c>
      <c r="AH16" t="s">
        <v>190</v>
      </c>
    </row>
    <row r="17" spans="2:34" x14ac:dyDescent="0.25">
      <c r="B17" s="19" t="s">
        <v>33</v>
      </c>
      <c r="C17" s="20"/>
      <c r="D17" s="20"/>
      <c r="E17" s="20"/>
      <c r="F17" s="20"/>
      <c r="G17" s="20"/>
      <c r="H17" s="20"/>
      <c r="I17" s="20"/>
      <c r="K17" t="str">
        <f t="shared" si="1"/>
        <v>Septiembre</v>
      </c>
      <c r="L17" s="20" t="e">
        <f t="shared" si="7"/>
        <v>#N/A</v>
      </c>
      <c r="M17" s="20" t="e">
        <f t="shared" si="2"/>
        <v>#N/A</v>
      </c>
      <c r="N17" s="20" t="e">
        <f t="shared" si="3"/>
        <v>#N/A</v>
      </c>
      <c r="O17" s="20" t="e">
        <f t="shared" si="4"/>
        <v>#N/A</v>
      </c>
      <c r="P17" s="20" t="e">
        <f t="shared" si="5"/>
        <v>#N/A</v>
      </c>
      <c r="Q17" s="20" t="e">
        <f t="shared" si="6"/>
        <v>#N/A</v>
      </c>
      <c r="R17" s="20" t="e">
        <f t="shared" si="6"/>
        <v>#N/A</v>
      </c>
      <c r="S17" s="20"/>
      <c r="X17" s="19" t="s">
        <v>11</v>
      </c>
      <c r="Y17" s="24" t="s">
        <v>32</v>
      </c>
      <c r="Z17">
        <v>8</v>
      </c>
      <c r="AF17" s="25" t="s">
        <v>76</v>
      </c>
      <c r="AG17">
        <v>9</v>
      </c>
      <c r="AH17" t="s">
        <v>192</v>
      </c>
    </row>
    <row r="18" spans="2:34" x14ac:dyDescent="0.25">
      <c r="B18" s="19" t="s">
        <v>34</v>
      </c>
      <c r="C18" s="20"/>
      <c r="D18" s="20"/>
      <c r="E18" s="20"/>
      <c r="F18" s="20"/>
      <c r="G18" s="20"/>
      <c r="H18" s="20"/>
      <c r="I18" s="20"/>
      <c r="K18" t="str">
        <f t="shared" si="1"/>
        <v>Octubre</v>
      </c>
      <c r="L18" s="20" t="e">
        <f t="shared" si="7"/>
        <v>#N/A</v>
      </c>
      <c r="M18" s="20" t="e">
        <f t="shared" si="2"/>
        <v>#N/A</v>
      </c>
      <c r="N18" s="20" t="e">
        <f t="shared" si="3"/>
        <v>#N/A</v>
      </c>
      <c r="O18" s="20" t="e">
        <f t="shared" si="4"/>
        <v>#N/A</v>
      </c>
      <c r="P18" s="20" t="e">
        <f t="shared" si="5"/>
        <v>#N/A</v>
      </c>
      <c r="Q18" s="20" t="e">
        <f t="shared" si="6"/>
        <v>#N/A</v>
      </c>
      <c r="R18" s="20" t="e">
        <f t="shared" si="6"/>
        <v>#N/A</v>
      </c>
      <c r="S18" s="20"/>
      <c r="X18" s="19" t="s">
        <v>12</v>
      </c>
      <c r="Y18" s="24" t="s">
        <v>33</v>
      </c>
      <c r="Z18">
        <v>9</v>
      </c>
      <c r="AF18" s="26" t="s">
        <v>109</v>
      </c>
      <c r="AG18">
        <v>10</v>
      </c>
      <c r="AH18" t="s">
        <v>193</v>
      </c>
    </row>
    <row r="19" spans="2:34" x14ac:dyDescent="0.25">
      <c r="B19" s="19" t="s">
        <v>35</v>
      </c>
      <c r="C19" s="20"/>
      <c r="D19" s="20"/>
      <c r="E19" s="20"/>
      <c r="F19" s="20"/>
      <c r="G19" s="20"/>
      <c r="H19" s="20"/>
      <c r="I19" s="20"/>
      <c r="K19" t="str">
        <f t="shared" si="1"/>
        <v>Noviembre</v>
      </c>
      <c r="L19" s="20" t="e">
        <f t="shared" si="7"/>
        <v>#N/A</v>
      </c>
      <c r="M19" s="20" t="e">
        <f t="shared" si="2"/>
        <v>#N/A</v>
      </c>
      <c r="N19" s="20" t="e">
        <f t="shared" si="3"/>
        <v>#N/A</v>
      </c>
      <c r="O19" s="20" t="e">
        <f t="shared" si="4"/>
        <v>#N/A</v>
      </c>
      <c r="P19" s="20" t="e">
        <f t="shared" si="5"/>
        <v>#N/A</v>
      </c>
      <c r="Q19" s="20" t="e">
        <f t="shared" si="6"/>
        <v>#N/A</v>
      </c>
      <c r="R19" s="20" t="e">
        <f t="shared" si="6"/>
        <v>#N/A</v>
      </c>
      <c r="S19" s="20"/>
      <c r="X19" s="19" t="s">
        <v>13</v>
      </c>
      <c r="Y19" s="24" t="s">
        <v>34</v>
      </c>
      <c r="Z19">
        <v>10</v>
      </c>
      <c r="AF19" s="25" t="s">
        <v>77</v>
      </c>
      <c r="AG19">
        <v>11</v>
      </c>
      <c r="AH19" t="s">
        <v>194</v>
      </c>
    </row>
    <row r="20" spans="2:34" x14ac:dyDescent="0.25">
      <c r="B20" s="19" t="s">
        <v>36</v>
      </c>
      <c r="C20" s="20"/>
      <c r="D20" s="20"/>
      <c r="E20" s="20"/>
      <c r="F20" s="20"/>
      <c r="G20" s="20"/>
      <c r="H20" s="20"/>
      <c r="I20" s="20"/>
      <c r="K20" t="str">
        <f t="shared" si="1"/>
        <v>Diciembre</v>
      </c>
      <c r="L20" s="20" t="e">
        <f t="shared" si="7"/>
        <v>#N/A</v>
      </c>
      <c r="M20" s="20" t="e">
        <f t="shared" si="2"/>
        <v>#N/A</v>
      </c>
      <c r="N20" s="20" t="e">
        <f t="shared" si="3"/>
        <v>#N/A</v>
      </c>
      <c r="O20" s="20" t="e">
        <f t="shared" si="4"/>
        <v>#N/A</v>
      </c>
      <c r="P20" s="20" t="e">
        <f t="shared" si="5"/>
        <v>#N/A</v>
      </c>
      <c r="Q20" s="20" t="e">
        <f t="shared" si="6"/>
        <v>#N/A</v>
      </c>
      <c r="R20" s="20" t="e">
        <f t="shared" si="6"/>
        <v>#N/A</v>
      </c>
      <c r="S20" s="20"/>
      <c r="X20" s="19" t="s">
        <v>14</v>
      </c>
      <c r="Y20" s="24" t="s">
        <v>35</v>
      </c>
      <c r="Z20">
        <v>11</v>
      </c>
      <c r="AF20" s="26" t="s">
        <v>79</v>
      </c>
      <c r="AG20">
        <v>12</v>
      </c>
      <c r="AH20" t="s">
        <v>196</v>
      </c>
    </row>
    <row r="21" spans="2:34" x14ac:dyDescent="0.25">
      <c r="B21" s="19" t="s">
        <v>46</v>
      </c>
      <c r="C21" s="20">
        <v>29492.593400000009</v>
      </c>
      <c r="D21" s="20">
        <v>32140.839820000001</v>
      </c>
      <c r="E21" s="20">
        <v>23981.949869999993</v>
      </c>
      <c r="F21" s="20">
        <v>24607.922989999999</v>
      </c>
      <c r="G21" s="20">
        <v>21324.334800000008</v>
      </c>
      <c r="H21" s="20">
        <v>1959.4980699999999</v>
      </c>
      <c r="I21" s="20">
        <v>133507.13895000011</v>
      </c>
      <c r="X21" s="19" t="s">
        <v>15</v>
      </c>
      <c r="Y21" s="24" t="s">
        <v>36</v>
      </c>
      <c r="Z21">
        <v>12</v>
      </c>
      <c r="AF21" s="25" t="s">
        <v>67</v>
      </c>
      <c r="AG21">
        <v>13</v>
      </c>
      <c r="AH21" t="s">
        <v>198</v>
      </c>
    </row>
    <row r="22" spans="2:34" x14ac:dyDescent="0.25">
      <c r="AF22" s="26" t="s">
        <v>80</v>
      </c>
      <c r="AG22">
        <v>14</v>
      </c>
      <c r="AH22" t="s">
        <v>199</v>
      </c>
    </row>
    <row r="23" spans="2:34" x14ac:dyDescent="0.25">
      <c r="AF23" s="25" t="s">
        <v>81</v>
      </c>
      <c r="AG23">
        <v>15</v>
      </c>
      <c r="AH23" t="s">
        <v>200</v>
      </c>
    </row>
    <row r="24" spans="2:34" x14ac:dyDescent="0.25">
      <c r="AF24" s="26" t="s">
        <v>82</v>
      </c>
      <c r="AG24">
        <v>16</v>
      </c>
      <c r="AH24" t="s">
        <v>201</v>
      </c>
    </row>
    <row r="25" spans="2:34" x14ac:dyDescent="0.25">
      <c r="AF25" s="26" t="s">
        <v>105</v>
      </c>
      <c r="AG25">
        <v>17</v>
      </c>
      <c r="AH25" t="s">
        <v>203</v>
      </c>
    </row>
    <row r="26" spans="2:34" x14ac:dyDescent="0.25">
      <c r="AF26" s="25" t="s">
        <v>103</v>
      </c>
      <c r="AG26">
        <v>18</v>
      </c>
      <c r="AH26" t="s">
        <v>204</v>
      </c>
    </row>
    <row r="27" spans="2:34" x14ac:dyDescent="0.25">
      <c r="AF27" s="25" t="s">
        <v>107</v>
      </c>
      <c r="AG27">
        <v>19</v>
      </c>
      <c r="AH27" t="s">
        <v>205</v>
      </c>
    </row>
    <row r="28" spans="2:34" x14ac:dyDescent="0.25">
      <c r="AF28" s="26" t="s">
        <v>104</v>
      </c>
      <c r="AG28">
        <v>20</v>
      </c>
      <c r="AH28" t="s">
        <v>202</v>
      </c>
    </row>
    <row r="29" spans="2:34" x14ac:dyDescent="0.25">
      <c r="AF29" s="26" t="s">
        <v>102</v>
      </c>
      <c r="AG29">
        <v>21</v>
      </c>
      <c r="AH29" t="s">
        <v>206</v>
      </c>
    </row>
    <row r="30" spans="2:34" x14ac:dyDescent="0.25">
      <c r="AF30" s="25" t="s">
        <v>101</v>
      </c>
      <c r="AG30">
        <v>22</v>
      </c>
      <c r="AH30" t="s">
        <v>207</v>
      </c>
    </row>
    <row r="31" spans="2:34" x14ac:dyDescent="0.25">
      <c r="AF31" s="25" t="s">
        <v>56</v>
      </c>
      <c r="AG31">
        <v>23</v>
      </c>
      <c r="AH31" t="s">
        <v>208</v>
      </c>
    </row>
    <row r="32" spans="2:34" x14ac:dyDescent="0.25">
      <c r="AF32" s="26" t="s">
        <v>100</v>
      </c>
      <c r="AG32">
        <v>24</v>
      </c>
      <c r="AH32" t="s">
        <v>209</v>
      </c>
    </row>
    <row r="33" spans="32:34" x14ac:dyDescent="0.25">
      <c r="AF33" s="25" t="s">
        <v>99</v>
      </c>
      <c r="AG33">
        <v>25</v>
      </c>
      <c r="AH33" t="s">
        <v>210</v>
      </c>
    </row>
    <row r="34" spans="32:34" x14ac:dyDescent="0.25">
      <c r="AF34" s="25" t="s">
        <v>91</v>
      </c>
      <c r="AG34">
        <v>26</v>
      </c>
      <c r="AH34" t="s">
        <v>221</v>
      </c>
    </row>
    <row r="35" spans="32:34" x14ac:dyDescent="0.25">
      <c r="AF35" s="26" t="s">
        <v>57</v>
      </c>
      <c r="AG35">
        <v>27</v>
      </c>
      <c r="AH35" t="s">
        <v>211</v>
      </c>
    </row>
    <row r="36" spans="32:34" x14ac:dyDescent="0.25">
      <c r="AF36" s="25" t="s">
        <v>98</v>
      </c>
      <c r="AG36">
        <v>28</v>
      </c>
      <c r="AH36" t="s">
        <v>212</v>
      </c>
    </row>
    <row r="37" spans="32:34" x14ac:dyDescent="0.25">
      <c r="AF37" s="26" t="s">
        <v>97</v>
      </c>
      <c r="AG37">
        <v>29</v>
      </c>
      <c r="AH37" t="s">
        <v>213</v>
      </c>
    </row>
    <row r="38" spans="32:34" x14ac:dyDescent="0.25">
      <c r="AF38" s="25" t="s">
        <v>59</v>
      </c>
      <c r="AG38">
        <v>30</v>
      </c>
      <c r="AH38" t="s">
        <v>215</v>
      </c>
    </row>
    <row r="39" spans="32:34" x14ac:dyDescent="0.25">
      <c r="AF39" s="26" t="s">
        <v>95</v>
      </c>
      <c r="AG39">
        <v>31</v>
      </c>
      <c r="AH39" t="s">
        <v>216</v>
      </c>
    </row>
    <row r="40" spans="32:34" x14ac:dyDescent="0.25">
      <c r="AF40" s="25" t="s">
        <v>94</v>
      </c>
      <c r="AG40">
        <v>32</v>
      </c>
      <c r="AH40" t="s">
        <v>217</v>
      </c>
    </row>
    <row r="41" spans="32:34" x14ac:dyDescent="0.25">
      <c r="AF41" s="25" t="s">
        <v>70</v>
      </c>
      <c r="AG41">
        <v>33</v>
      </c>
      <c r="AH41" t="s">
        <v>187</v>
      </c>
    </row>
    <row r="42" spans="32:34" x14ac:dyDescent="0.25">
      <c r="AF42" s="26" t="s">
        <v>93</v>
      </c>
      <c r="AG42">
        <v>34</v>
      </c>
      <c r="AH42" t="s">
        <v>218</v>
      </c>
    </row>
    <row r="43" spans="32:34" x14ac:dyDescent="0.25">
      <c r="AF43" s="25" t="s">
        <v>92</v>
      </c>
      <c r="AG43">
        <v>35</v>
      </c>
      <c r="AH43" t="s">
        <v>219</v>
      </c>
    </row>
    <row r="44" spans="32:34" x14ac:dyDescent="0.25">
      <c r="AF44" s="26" t="s">
        <v>60</v>
      </c>
      <c r="AG44">
        <v>36</v>
      </c>
      <c r="AH44" t="s">
        <v>220</v>
      </c>
    </row>
    <row r="45" spans="32:34" x14ac:dyDescent="0.25">
      <c r="AF45" s="26" t="s">
        <v>90</v>
      </c>
      <c r="AG45">
        <v>37</v>
      </c>
      <c r="AH45" t="s">
        <v>222</v>
      </c>
    </row>
    <row r="46" spans="32:34" x14ac:dyDescent="0.25">
      <c r="AF46" s="25" t="s">
        <v>89</v>
      </c>
      <c r="AG46">
        <v>38</v>
      </c>
      <c r="AH46" t="s">
        <v>223</v>
      </c>
    </row>
    <row r="47" spans="32:34" x14ac:dyDescent="0.25">
      <c r="AF47" s="26" t="s">
        <v>78</v>
      </c>
      <c r="AG47">
        <v>39</v>
      </c>
      <c r="AH47" t="s">
        <v>195</v>
      </c>
    </row>
    <row r="48" spans="32:34" x14ac:dyDescent="0.25">
      <c r="AF48" s="25" t="s">
        <v>96</v>
      </c>
      <c r="AG48">
        <v>40</v>
      </c>
      <c r="AH48" t="s">
        <v>224</v>
      </c>
    </row>
    <row r="49" spans="32:34" x14ac:dyDescent="0.25">
      <c r="AF49" s="26" t="s">
        <v>61</v>
      </c>
      <c r="AG49">
        <v>41</v>
      </c>
      <c r="AH49" t="s">
        <v>225</v>
      </c>
    </row>
    <row r="50" spans="32:34" x14ac:dyDescent="0.25">
      <c r="AF50" s="25" t="s">
        <v>88</v>
      </c>
      <c r="AG50">
        <v>42</v>
      </c>
      <c r="AH50" t="s">
        <v>226</v>
      </c>
    </row>
    <row r="51" spans="32:34" x14ac:dyDescent="0.25">
      <c r="AF51" s="25" t="s">
        <v>106</v>
      </c>
      <c r="AG51">
        <v>43</v>
      </c>
      <c r="AH51" t="s">
        <v>227</v>
      </c>
    </row>
    <row r="52" spans="32:34" x14ac:dyDescent="0.25">
      <c r="AF52" s="26" t="s">
        <v>87</v>
      </c>
      <c r="AG52">
        <v>44</v>
      </c>
      <c r="AH52" t="s">
        <v>228</v>
      </c>
    </row>
    <row r="53" spans="32:34" x14ac:dyDescent="0.25">
      <c r="AF53" s="25" t="s">
        <v>86</v>
      </c>
      <c r="AG53">
        <v>45</v>
      </c>
      <c r="AH53" t="s">
        <v>229</v>
      </c>
    </row>
    <row r="54" spans="32:34" x14ac:dyDescent="0.25">
      <c r="AF54" s="25" t="s">
        <v>110</v>
      </c>
      <c r="AG54">
        <v>46</v>
      </c>
      <c r="AH54" t="s">
        <v>230</v>
      </c>
    </row>
    <row r="55" spans="32:34" x14ac:dyDescent="0.25">
      <c r="AF55" s="26" t="s">
        <v>85</v>
      </c>
      <c r="AG55">
        <v>47</v>
      </c>
      <c r="AH55" t="s">
        <v>231</v>
      </c>
    </row>
    <row r="56" spans="32:34" x14ac:dyDescent="0.25">
      <c r="AF56" s="26" t="s">
        <v>73</v>
      </c>
      <c r="AG56">
        <v>48</v>
      </c>
      <c r="AH56" t="s">
        <v>191</v>
      </c>
    </row>
    <row r="57" spans="32:34" x14ac:dyDescent="0.25">
      <c r="AF57" s="25" t="s">
        <v>84</v>
      </c>
      <c r="AG57">
        <v>49</v>
      </c>
      <c r="AH57" t="s">
        <v>232</v>
      </c>
    </row>
    <row r="58" spans="32:34" x14ac:dyDescent="0.25">
      <c r="AF58" s="26" t="s">
        <v>62</v>
      </c>
      <c r="AG58">
        <v>50</v>
      </c>
      <c r="AH58" t="s">
        <v>233</v>
      </c>
    </row>
    <row r="59" spans="32:34" x14ac:dyDescent="0.25">
      <c r="AF59" s="25" t="s">
        <v>66</v>
      </c>
      <c r="AG59">
        <v>51</v>
      </c>
      <c r="AH59" t="s">
        <v>197</v>
      </c>
    </row>
    <row r="60" spans="32:34" x14ac:dyDescent="0.25">
      <c r="AF60" s="26" t="s">
        <v>58</v>
      </c>
      <c r="AG60">
        <v>52</v>
      </c>
      <c r="AH60" t="s">
        <v>214</v>
      </c>
    </row>
    <row r="61" spans="32:34" x14ac:dyDescent="0.25">
      <c r="AF61" s="25" t="s">
        <v>83</v>
      </c>
      <c r="AG61">
        <v>53</v>
      </c>
      <c r="AH61" t="s">
        <v>182</v>
      </c>
    </row>
    <row r="62" spans="32:34" x14ac:dyDescent="0.25">
      <c r="AF62" s="41" t="s">
        <v>108</v>
      </c>
      <c r="AG62">
        <v>54</v>
      </c>
      <c r="AH62" t="s">
        <v>181</v>
      </c>
    </row>
  </sheetData>
  <pageMargins left="0.7" right="0.7" top="0.75" bottom="0.75" header="0.3" footer="0.3"/>
  <pageSetup paperSize="9" orientation="portrait" r:id="rId2"/>
  <drawing r:id="rId3"/>
  <tableParts count="2">
    <tablePart r:id="rId4"/>
    <tablePart r:id="rId5"/>
  </tableParts>
  <extLst>
    <ext xmlns:x14="http://schemas.microsoft.com/office/spreadsheetml/2009/9/main" uri="{A8765BA9-456A-4dab-B4F3-ACF838C121DE}">
      <x14:slicerList>
        <x14:slicer r:id="rId6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873"/>
  <sheetViews>
    <sheetView showGridLines="0" topLeftCell="A25" workbookViewId="0">
      <selection activeCell="A7" sqref="A7"/>
    </sheetView>
  </sheetViews>
  <sheetFormatPr baseColWidth="10" defaultRowHeight="15" x14ac:dyDescent="0.25"/>
  <cols>
    <col min="1" max="1" width="24.7109375" bestFit="1" customWidth="1"/>
    <col min="2" max="2" width="16.5703125" bestFit="1" customWidth="1"/>
    <col min="3" max="3" width="8" bestFit="1" customWidth="1"/>
    <col min="4" max="4" width="11.140625" bestFit="1" customWidth="1"/>
    <col min="5" max="5" width="11" bestFit="1" customWidth="1"/>
  </cols>
  <sheetData>
    <row r="1" spans="1:5" x14ac:dyDescent="0.25">
      <c r="A1" t="s">
        <v>111</v>
      </c>
      <c r="B1" t="s">
        <v>238</v>
      </c>
      <c r="C1" t="s">
        <v>42</v>
      </c>
      <c r="D1" t="s">
        <v>39</v>
      </c>
      <c r="E1" t="s">
        <v>40</v>
      </c>
    </row>
    <row r="2" spans="1:5" x14ac:dyDescent="0.25">
      <c r="A2" t="s">
        <v>186</v>
      </c>
      <c r="B2" t="s">
        <v>23</v>
      </c>
      <c r="C2" t="s">
        <v>25</v>
      </c>
      <c r="D2">
        <v>0</v>
      </c>
      <c r="E2">
        <v>0</v>
      </c>
    </row>
    <row r="3" spans="1:5" x14ac:dyDescent="0.25">
      <c r="A3" t="s">
        <v>186</v>
      </c>
      <c r="B3" t="s">
        <v>22</v>
      </c>
      <c r="C3" t="s">
        <v>25</v>
      </c>
      <c r="D3">
        <v>2237.33</v>
      </c>
      <c r="E3">
        <v>2215.1799999999998</v>
      </c>
    </row>
    <row r="4" spans="1:5" x14ac:dyDescent="0.25">
      <c r="A4" t="s">
        <v>186</v>
      </c>
      <c r="B4" t="s">
        <v>21</v>
      </c>
      <c r="C4" t="s">
        <v>25</v>
      </c>
      <c r="D4">
        <v>21990.62</v>
      </c>
      <c r="E4">
        <v>21454.26</v>
      </c>
    </row>
    <row r="5" spans="1:5" x14ac:dyDescent="0.25">
      <c r="A5" t="s">
        <v>186</v>
      </c>
      <c r="B5" t="s">
        <v>18</v>
      </c>
      <c r="C5" t="s">
        <v>25</v>
      </c>
      <c r="D5">
        <v>12794.45</v>
      </c>
      <c r="E5">
        <v>12574.4</v>
      </c>
    </row>
    <row r="6" spans="1:5" x14ac:dyDescent="0.25">
      <c r="A6" t="s">
        <v>186</v>
      </c>
      <c r="B6" t="s">
        <v>20</v>
      </c>
      <c r="C6" t="s">
        <v>25</v>
      </c>
      <c r="D6">
        <v>30585</v>
      </c>
      <c r="E6">
        <v>29328</v>
      </c>
    </row>
    <row r="7" spans="1:5" x14ac:dyDescent="0.25">
      <c r="A7" t="s">
        <v>186</v>
      </c>
      <c r="B7" t="s">
        <v>19</v>
      </c>
      <c r="C7" t="s">
        <v>25</v>
      </c>
      <c r="D7">
        <v>0</v>
      </c>
      <c r="E7">
        <v>0</v>
      </c>
    </row>
    <row r="8" spans="1:5" x14ac:dyDescent="0.25">
      <c r="A8" t="s">
        <v>186</v>
      </c>
      <c r="B8" t="s">
        <v>20</v>
      </c>
      <c r="C8" t="s">
        <v>26</v>
      </c>
      <c r="D8">
        <v>26531.45</v>
      </c>
      <c r="E8">
        <v>25522.45</v>
      </c>
    </row>
    <row r="9" spans="1:5" x14ac:dyDescent="0.25">
      <c r="A9" t="s">
        <v>186</v>
      </c>
      <c r="B9" t="s">
        <v>21</v>
      </c>
      <c r="C9" t="s">
        <v>26</v>
      </c>
      <c r="D9">
        <v>18806.580000000002</v>
      </c>
      <c r="E9">
        <v>18347.88</v>
      </c>
    </row>
    <row r="10" spans="1:5" x14ac:dyDescent="0.25">
      <c r="A10" t="s">
        <v>186</v>
      </c>
      <c r="B10" t="s">
        <v>22</v>
      </c>
      <c r="C10" t="s">
        <v>26</v>
      </c>
      <c r="D10">
        <v>2503.54</v>
      </c>
      <c r="E10">
        <v>2478.75</v>
      </c>
    </row>
    <row r="11" spans="1:5" x14ac:dyDescent="0.25">
      <c r="A11" t="s">
        <v>186</v>
      </c>
      <c r="B11" t="s">
        <v>23</v>
      </c>
      <c r="C11" t="s">
        <v>26</v>
      </c>
      <c r="D11">
        <v>0</v>
      </c>
      <c r="E11">
        <v>0</v>
      </c>
    </row>
    <row r="12" spans="1:5" x14ac:dyDescent="0.25">
      <c r="A12" t="s">
        <v>186</v>
      </c>
      <c r="B12" t="s">
        <v>18</v>
      </c>
      <c r="C12" t="s">
        <v>26</v>
      </c>
      <c r="D12">
        <v>10910.67</v>
      </c>
      <c r="E12">
        <v>10723.02</v>
      </c>
    </row>
    <row r="13" spans="1:5" x14ac:dyDescent="0.25">
      <c r="A13" t="s">
        <v>186</v>
      </c>
      <c r="B13" t="s">
        <v>19</v>
      </c>
      <c r="C13" t="s">
        <v>26</v>
      </c>
      <c r="D13">
        <v>0</v>
      </c>
      <c r="E13">
        <v>0</v>
      </c>
    </row>
    <row r="14" spans="1:5" x14ac:dyDescent="0.25">
      <c r="A14" t="s">
        <v>186</v>
      </c>
      <c r="B14" t="s">
        <v>22</v>
      </c>
      <c r="C14" t="s">
        <v>27</v>
      </c>
      <c r="D14">
        <v>4498.04</v>
      </c>
      <c r="E14">
        <v>4453.5</v>
      </c>
    </row>
    <row r="15" spans="1:5" x14ac:dyDescent="0.25">
      <c r="A15" t="s">
        <v>186</v>
      </c>
      <c r="B15" t="s">
        <v>19</v>
      </c>
      <c r="C15" t="s">
        <v>27</v>
      </c>
      <c r="D15">
        <v>0</v>
      </c>
      <c r="E15">
        <v>0</v>
      </c>
    </row>
    <row r="16" spans="1:5" x14ac:dyDescent="0.25">
      <c r="A16" t="s">
        <v>186</v>
      </c>
      <c r="B16" t="s">
        <v>18</v>
      </c>
      <c r="C16" t="s">
        <v>27</v>
      </c>
      <c r="D16">
        <v>18579.82</v>
      </c>
      <c r="E16">
        <v>18260.27</v>
      </c>
    </row>
    <row r="17" spans="1:5" x14ac:dyDescent="0.25">
      <c r="A17" t="s">
        <v>186</v>
      </c>
      <c r="B17" t="s">
        <v>21</v>
      </c>
      <c r="C17" t="s">
        <v>27</v>
      </c>
      <c r="D17">
        <v>11248.9</v>
      </c>
      <c r="E17">
        <v>10974.54</v>
      </c>
    </row>
    <row r="18" spans="1:5" x14ac:dyDescent="0.25">
      <c r="A18" t="s">
        <v>186</v>
      </c>
      <c r="B18" t="s">
        <v>23</v>
      </c>
      <c r="C18" t="s">
        <v>27</v>
      </c>
      <c r="D18">
        <v>0</v>
      </c>
      <c r="E18">
        <v>0</v>
      </c>
    </row>
    <row r="19" spans="1:5" x14ac:dyDescent="0.25">
      <c r="A19" t="s">
        <v>186</v>
      </c>
      <c r="B19" t="s">
        <v>20</v>
      </c>
      <c r="C19" t="s">
        <v>27</v>
      </c>
      <c r="D19">
        <v>18225.2</v>
      </c>
      <c r="E19">
        <v>17501.11</v>
      </c>
    </row>
    <row r="20" spans="1:5" x14ac:dyDescent="0.25">
      <c r="A20" t="s">
        <v>186</v>
      </c>
      <c r="B20" t="s">
        <v>19</v>
      </c>
      <c r="C20" t="s">
        <v>28</v>
      </c>
      <c r="D20">
        <v>0</v>
      </c>
      <c r="E20">
        <v>0</v>
      </c>
    </row>
    <row r="21" spans="1:5" x14ac:dyDescent="0.25">
      <c r="A21" t="s">
        <v>186</v>
      </c>
      <c r="B21" t="s">
        <v>22</v>
      </c>
      <c r="C21" t="s">
        <v>28</v>
      </c>
      <c r="D21">
        <v>5895.61</v>
      </c>
      <c r="E21">
        <v>5837.24</v>
      </c>
    </row>
    <row r="22" spans="1:5" x14ac:dyDescent="0.25">
      <c r="A22" t="s">
        <v>186</v>
      </c>
      <c r="B22" t="s">
        <v>23</v>
      </c>
      <c r="C22" t="s">
        <v>28</v>
      </c>
      <c r="D22">
        <v>0</v>
      </c>
      <c r="E22">
        <v>0</v>
      </c>
    </row>
    <row r="23" spans="1:5" x14ac:dyDescent="0.25">
      <c r="A23" t="s">
        <v>186</v>
      </c>
      <c r="B23" t="s">
        <v>21</v>
      </c>
      <c r="C23" t="s">
        <v>28</v>
      </c>
      <c r="D23">
        <v>12933.74</v>
      </c>
      <c r="E23">
        <v>12618.28</v>
      </c>
    </row>
    <row r="24" spans="1:5" x14ac:dyDescent="0.25">
      <c r="A24" t="s">
        <v>186</v>
      </c>
      <c r="B24" t="s">
        <v>18</v>
      </c>
      <c r="C24" t="s">
        <v>28</v>
      </c>
      <c r="D24">
        <v>8875.16</v>
      </c>
      <c r="E24">
        <v>8722.52</v>
      </c>
    </row>
    <row r="25" spans="1:5" x14ac:dyDescent="0.25">
      <c r="A25" t="s">
        <v>186</v>
      </c>
      <c r="B25" t="s">
        <v>20</v>
      </c>
      <c r="C25" t="s">
        <v>28</v>
      </c>
      <c r="D25">
        <v>9070.7000000000007</v>
      </c>
      <c r="E25">
        <v>8731.7000000000007</v>
      </c>
    </row>
    <row r="26" spans="1:5" x14ac:dyDescent="0.25">
      <c r="A26" t="s">
        <v>186</v>
      </c>
      <c r="B26" t="s">
        <v>22</v>
      </c>
      <c r="C26" t="s">
        <v>29</v>
      </c>
      <c r="D26">
        <v>6354.53</v>
      </c>
      <c r="E26">
        <v>6291.61</v>
      </c>
    </row>
    <row r="27" spans="1:5" x14ac:dyDescent="0.25">
      <c r="A27" t="s">
        <v>186</v>
      </c>
      <c r="B27" t="s">
        <v>23</v>
      </c>
      <c r="C27" t="s">
        <v>29</v>
      </c>
      <c r="D27">
        <v>0</v>
      </c>
      <c r="E27">
        <v>0</v>
      </c>
    </row>
    <row r="28" spans="1:5" x14ac:dyDescent="0.25">
      <c r="A28" t="s">
        <v>186</v>
      </c>
      <c r="B28" t="s">
        <v>19</v>
      </c>
      <c r="C28" t="s">
        <v>29</v>
      </c>
      <c r="D28">
        <v>0</v>
      </c>
      <c r="E28">
        <v>0</v>
      </c>
    </row>
    <row r="29" spans="1:5" x14ac:dyDescent="0.25">
      <c r="A29" t="s">
        <v>186</v>
      </c>
      <c r="B29" t="s">
        <v>20</v>
      </c>
      <c r="C29" t="s">
        <v>29</v>
      </c>
      <c r="D29">
        <v>37039.769999999997</v>
      </c>
      <c r="E29">
        <v>35416.769999999997</v>
      </c>
    </row>
    <row r="30" spans="1:5" x14ac:dyDescent="0.25">
      <c r="A30" t="s">
        <v>186</v>
      </c>
      <c r="B30" t="s">
        <v>21</v>
      </c>
      <c r="C30" t="s">
        <v>29</v>
      </c>
      <c r="D30">
        <v>12316.62</v>
      </c>
      <c r="E30">
        <v>12016.21</v>
      </c>
    </row>
    <row r="31" spans="1:5" x14ac:dyDescent="0.25">
      <c r="A31" t="s">
        <v>186</v>
      </c>
      <c r="B31" t="s">
        <v>18</v>
      </c>
      <c r="C31" t="s">
        <v>29</v>
      </c>
      <c r="D31">
        <v>7487.98</v>
      </c>
      <c r="E31">
        <v>7359.19</v>
      </c>
    </row>
    <row r="32" spans="1:5" x14ac:dyDescent="0.25">
      <c r="A32" t="s">
        <v>186</v>
      </c>
      <c r="B32" t="s">
        <v>23</v>
      </c>
      <c r="C32" t="s">
        <v>30</v>
      </c>
      <c r="D32">
        <v>0</v>
      </c>
      <c r="E32">
        <v>0</v>
      </c>
    </row>
    <row r="33" spans="1:5" x14ac:dyDescent="0.25">
      <c r="A33" t="s">
        <v>186</v>
      </c>
      <c r="B33" t="s">
        <v>18</v>
      </c>
      <c r="C33" t="s">
        <v>30</v>
      </c>
      <c r="D33">
        <v>4237.5</v>
      </c>
      <c r="E33">
        <v>4164.62</v>
      </c>
    </row>
    <row r="34" spans="1:5" x14ac:dyDescent="0.25">
      <c r="A34" t="s">
        <v>186</v>
      </c>
      <c r="B34" t="s">
        <v>19</v>
      </c>
      <c r="C34" t="s">
        <v>30</v>
      </c>
      <c r="D34">
        <v>0</v>
      </c>
      <c r="E34">
        <v>0</v>
      </c>
    </row>
    <row r="35" spans="1:5" x14ac:dyDescent="0.25">
      <c r="A35" t="s">
        <v>186</v>
      </c>
      <c r="B35" t="s">
        <v>21</v>
      </c>
      <c r="C35" t="s">
        <v>30</v>
      </c>
      <c r="D35">
        <v>11334.36</v>
      </c>
      <c r="E35">
        <v>11057.91</v>
      </c>
    </row>
    <row r="36" spans="1:5" x14ac:dyDescent="0.25">
      <c r="A36" t="s">
        <v>186</v>
      </c>
      <c r="B36" t="s">
        <v>22</v>
      </c>
      <c r="C36" t="s">
        <v>30</v>
      </c>
      <c r="D36">
        <v>6000.31</v>
      </c>
      <c r="E36">
        <v>5940.9</v>
      </c>
    </row>
    <row r="37" spans="1:5" x14ac:dyDescent="0.25">
      <c r="A37" t="s">
        <v>186</v>
      </c>
      <c r="B37" t="s">
        <v>20</v>
      </c>
      <c r="C37" t="s">
        <v>30</v>
      </c>
      <c r="D37">
        <v>33986.18</v>
      </c>
      <c r="E37">
        <v>32261.18</v>
      </c>
    </row>
    <row r="38" spans="1:5" x14ac:dyDescent="0.25">
      <c r="A38" t="s">
        <v>183</v>
      </c>
      <c r="B38" t="s">
        <v>19</v>
      </c>
      <c r="C38" t="s">
        <v>25</v>
      </c>
      <c r="D38">
        <v>0</v>
      </c>
      <c r="E38">
        <v>0</v>
      </c>
    </row>
    <row r="39" spans="1:5" x14ac:dyDescent="0.25">
      <c r="A39" t="s">
        <v>183</v>
      </c>
      <c r="B39" t="s">
        <v>23</v>
      </c>
      <c r="C39" t="s">
        <v>25</v>
      </c>
      <c r="D39">
        <v>0</v>
      </c>
      <c r="E39">
        <v>0</v>
      </c>
    </row>
    <row r="40" spans="1:5" x14ac:dyDescent="0.25">
      <c r="A40" t="s">
        <v>183</v>
      </c>
      <c r="B40" t="s">
        <v>20</v>
      </c>
      <c r="C40" t="s">
        <v>25</v>
      </c>
      <c r="D40">
        <v>3026.56</v>
      </c>
      <c r="E40">
        <v>2971.56</v>
      </c>
    </row>
    <row r="41" spans="1:5" x14ac:dyDescent="0.25">
      <c r="A41" t="s">
        <v>183</v>
      </c>
      <c r="B41" t="s">
        <v>22</v>
      </c>
      <c r="C41" t="s">
        <v>25</v>
      </c>
      <c r="D41">
        <v>75423.72</v>
      </c>
      <c r="E41">
        <v>74676.95</v>
      </c>
    </row>
    <row r="42" spans="1:5" x14ac:dyDescent="0.25">
      <c r="A42" t="s">
        <v>183</v>
      </c>
      <c r="B42" t="s">
        <v>18</v>
      </c>
      <c r="C42" t="s">
        <v>25</v>
      </c>
      <c r="D42">
        <v>2824.88</v>
      </c>
      <c r="E42">
        <v>2776.29</v>
      </c>
    </row>
    <row r="43" spans="1:5" x14ac:dyDescent="0.25">
      <c r="A43" t="s">
        <v>183</v>
      </c>
      <c r="B43" t="s">
        <v>21</v>
      </c>
      <c r="C43" t="s">
        <v>25</v>
      </c>
      <c r="D43">
        <v>492765.91</v>
      </c>
      <c r="E43">
        <v>480747.23</v>
      </c>
    </row>
    <row r="44" spans="1:5" x14ac:dyDescent="0.25">
      <c r="A44" t="s">
        <v>183</v>
      </c>
      <c r="B44" t="s">
        <v>18</v>
      </c>
      <c r="C44" t="s">
        <v>26</v>
      </c>
      <c r="D44">
        <v>5928.59</v>
      </c>
      <c r="E44">
        <v>5826.62</v>
      </c>
    </row>
    <row r="45" spans="1:5" x14ac:dyDescent="0.25">
      <c r="A45" t="s">
        <v>183</v>
      </c>
      <c r="B45" t="s">
        <v>21</v>
      </c>
      <c r="C45" t="s">
        <v>26</v>
      </c>
      <c r="D45">
        <v>594405.38</v>
      </c>
      <c r="E45">
        <v>579907.68999999994</v>
      </c>
    </row>
    <row r="46" spans="1:5" x14ac:dyDescent="0.25">
      <c r="A46" t="s">
        <v>183</v>
      </c>
      <c r="B46" t="s">
        <v>20</v>
      </c>
      <c r="C46" t="s">
        <v>26</v>
      </c>
      <c r="D46">
        <v>2896.9</v>
      </c>
      <c r="E46">
        <v>2840.9</v>
      </c>
    </row>
    <row r="47" spans="1:5" x14ac:dyDescent="0.25">
      <c r="A47" t="s">
        <v>183</v>
      </c>
      <c r="B47" t="s">
        <v>19</v>
      </c>
      <c r="C47" t="s">
        <v>26</v>
      </c>
      <c r="D47">
        <v>0</v>
      </c>
      <c r="E47">
        <v>0</v>
      </c>
    </row>
    <row r="48" spans="1:5" x14ac:dyDescent="0.25">
      <c r="A48" t="s">
        <v>183</v>
      </c>
      <c r="B48" t="s">
        <v>23</v>
      </c>
      <c r="C48" t="s">
        <v>26</v>
      </c>
      <c r="D48">
        <v>0</v>
      </c>
      <c r="E48">
        <v>0</v>
      </c>
    </row>
    <row r="49" spans="1:5" x14ac:dyDescent="0.25">
      <c r="A49" t="s">
        <v>183</v>
      </c>
      <c r="B49" t="s">
        <v>22</v>
      </c>
      <c r="C49" t="s">
        <v>26</v>
      </c>
      <c r="D49">
        <v>89511.94</v>
      </c>
      <c r="E49">
        <v>88625.68</v>
      </c>
    </row>
    <row r="50" spans="1:5" x14ac:dyDescent="0.25">
      <c r="A50" t="s">
        <v>183</v>
      </c>
      <c r="B50" t="s">
        <v>23</v>
      </c>
      <c r="C50" t="s">
        <v>27</v>
      </c>
      <c r="D50">
        <v>0</v>
      </c>
      <c r="E50">
        <v>0</v>
      </c>
    </row>
    <row r="51" spans="1:5" x14ac:dyDescent="0.25">
      <c r="A51" t="s">
        <v>183</v>
      </c>
      <c r="B51" t="s">
        <v>21</v>
      </c>
      <c r="C51" t="s">
        <v>27</v>
      </c>
      <c r="D51">
        <v>509910.72</v>
      </c>
      <c r="E51">
        <v>497473.87</v>
      </c>
    </row>
    <row r="52" spans="1:5" x14ac:dyDescent="0.25">
      <c r="A52" t="s">
        <v>183</v>
      </c>
      <c r="B52" t="s">
        <v>22</v>
      </c>
      <c r="C52" t="s">
        <v>27</v>
      </c>
      <c r="D52">
        <v>116737.37</v>
      </c>
      <c r="E52">
        <v>115581.55</v>
      </c>
    </row>
    <row r="53" spans="1:5" x14ac:dyDescent="0.25">
      <c r="A53" t="s">
        <v>183</v>
      </c>
      <c r="B53" t="s">
        <v>18</v>
      </c>
      <c r="C53" t="s">
        <v>27</v>
      </c>
      <c r="D53">
        <v>15422.46</v>
      </c>
      <c r="E53">
        <v>15157.21</v>
      </c>
    </row>
    <row r="54" spans="1:5" x14ac:dyDescent="0.25">
      <c r="A54" t="s">
        <v>183</v>
      </c>
      <c r="B54" t="s">
        <v>20</v>
      </c>
      <c r="C54" t="s">
        <v>27</v>
      </c>
      <c r="D54">
        <v>2952</v>
      </c>
      <c r="E54">
        <v>2894</v>
      </c>
    </row>
    <row r="55" spans="1:5" x14ac:dyDescent="0.25">
      <c r="A55" t="s">
        <v>183</v>
      </c>
      <c r="B55" t="s">
        <v>19</v>
      </c>
      <c r="C55" t="s">
        <v>27</v>
      </c>
      <c r="D55">
        <v>0</v>
      </c>
      <c r="E55">
        <v>0</v>
      </c>
    </row>
    <row r="56" spans="1:5" x14ac:dyDescent="0.25">
      <c r="A56" t="s">
        <v>183</v>
      </c>
      <c r="B56" t="s">
        <v>19</v>
      </c>
      <c r="C56" t="s">
        <v>28</v>
      </c>
      <c r="D56">
        <v>0</v>
      </c>
      <c r="E56">
        <v>0</v>
      </c>
    </row>
    <row r="57" spans="1:5" x14ac:dyDescent="0.25">
      <c r="A57" t="s">
        <v>183</v>
      </c>
      <c r="B57" t="s">
        <v>23</v>
      </c>
      <c r="C57" t="s">
        <v>28</v>
      </c>
      <c r="D57">
        <v>0</v>
      </c>
      <c r="E57">
        <v>0</v>
      </c>
    </row>
    <row r="58" spans="1:5" x14ac:dyDescent="0.25">
      <c r="A58" t="s">
        <v>183</v>
      </c>
      <c r="B58" t="s">
        <v>20</v>
      </c>
      <c r="C58" t="s">
        <v>28</v>
      </c>
      <c r="D58">
        <v>2865.93</v>
      </c>
      <c r="E58">
        <v>2801.93</v>
      </c>
    </row>
    <row r="59" spans="1:5" x14ac:dyDescent="0.25">
      <c r="A59" t="s">
        <v>183</v>
      </c>
      <c r="B59" t="s">
        <v>21</v>
      </c>
      <c r="C59" t="s">
        <v>28</v>
      </c>
      <c r="D59">
        <v>232253.95</v>
      </c>
      <c r="E59">
        <v>226589.22</v>
      </c>
    </row>
    <row r="60" spans="1:5" x14ac:dyDescent="0.25">
      <c r="A60" t="s">
        <v>183</v>
      </c>
      <c r="B60" t="s">
        <v>18</v>
      </c>
      <c r="C60" t="s">
        <v>28</v>
      </c>
      <c r="D60">
        <v>22989.25</v>
      </c>
      <c r="E60">
        <v>22593.86</v>
      </c>
    </row>
    <row r="61" spans="1:5" x14ac:dyDescent="0.25">
      <c r="A61" t="s">
        <v>183</v>
      </c>
      <c r="B61" t="s">
        <v>22</v>
      </c>
      <c r="C61" t="s">
        <v>28</v>
      </c>
      <c r="D61">
        <v>153866.91</v>
      </c>
      <c r="E61">
        <v>152343.48000000001</v>
      </c>
    </row>
    <row r="62" spans="1:5" x14ac:dyDescent="0.25">
      <c r="A62" t="s">
        <v>183</v>
      </c>
      <c r="B62" t="s">
        <v>18</v>
      </c>
      <c r="C62" t="s">
        <v>29</v>
      </c>
      <c r="D62">
        <v>25576.18</v>
      </c>
      <c r="E62">
        <v>25136.29</v>
      </c>
    </row>
    <row r="63" spans="1:5" x14ac:dyDescent="0.25">
      <c r="A63" t="s">
        <v>183</v>
      </c>
      <c r="B63" t="s">
        <v>22</v>
      </c>
      <c r="C63" t="s">
        <v>29</v>
      </c>
      <c r="D63">
        <v>190491.79</v>
      </c>
      <c r="E63">
        <v>188605.73</v>
      </c>
    </row>
    <row r="64" spans="1:5" x14ac:dyDescent="0.25">
      <c r="A64" t="s">
        <v>183</v>
      </c>
      <c r="B64" t="s">
        <v>23</v>
      </c>
      <c r="C64" t="s">
        <v>29</v>
      </c>
      <c r="D64">
        <v>0</v>
      </c>
      <c r="E64">
        <v>0</v>
      </c>
    </row>
    <row r="65" spans="1:5" x14ac:dyDescent="0.25">
      <c r="A65" t="s">
        <v>183</v>
      </c>
      <c r="B65" t="s">
        <v>20</v>
      </c>
      <c r="C65" t="s">
        <v>29</v>
      </c>
      <c r="D65">
        <v>3000.59</v>
      </c>
      <c r="E65">
        <v>2937.59</v>
      </c>
    </row>
    <row r="66" spans="1:5" x14ac:dyDescent="0.25">
      <c r="A66" t="s">
        <v>183</v>
      </c>
      <c r="B66" t="s">
        <v>21</v>
      </c>
      <c r="C66" t="s">
        <v>29</v>
      </c>
      <c r="D66">
        <v>321087.03000000003</v>
      </c>
      <c r="E66">
        <v>313255.64</v>
      </c>
    </row>
    <row r="67" spans="1:5" x14ac:dyDescent="0.25">
      <c r="A67" t="s">
        <v>183</v>
      </c>
      <c r="B67" t="s">
        <v>19</v>
      </c>
      <c r="C67" t="s">
        <v>29</v>
      </c>
      <c r="D67">
        <v>0</v>
      </c>
      <c r="E67">
        <v>0</v>
      </c>
    </row>
    <row r="68" spans="1:5" x14ac:dyDescent="0.25">
      <c r="A68" t="s">
        <v>183</v>
      </c>
      <c r="B68" t="s">
        <v>23</v>
      </c>
      <c r="C68" t="s">
        <v>30</v>
      </c>
      <c r="D68">
        <v>0</v>
      </c>
      <c r="E68">
        <v>0</v>
      </c>
    </row>
    <row r="69" spans="1:5" x14ac:dyDescent="0.25">
      <c r="A69" t="s">
        <v>183</v>
      </c>
      <c r="B69" t="s">
        <v>19</v>
      </c>
      <c r="C69" t="s">
        <v>30</v>
      </c>
      <c r="D69">
        <v>0</v>
      </c>
      <c r="E69">
        <v>0</v>
      </c>
    </row>
    <row r="70" spans="1:5" x14ac:dyDescent="0.25">
      <c r="A70" t="s">
        <v>183</v>
      </c>
      <c r="B70" t="s">
        <v>20</v>
      </c>
      <c r="C70" t="s">
        <v>30</v>
      </c>
      <c r="D70">
        <v>2996.92</v>
      </c>
      <c r="E70">
        <v>2928.92</v>
      </c>
    </row>
    <row r="71" spans="1:5" x14ac:dyDescent="0.25">
      <c r="A71" t="s">
        <v>183</v>
      </c>
      <c r="B71" t="s">
        <v>21</v>
      </c>
      <c r="C71" t="s">
        <v>30</v>
      </c>
      <c r="D71">
        <v>292577.83</v>
      </c>
      <c r="E71">
        <v>285441.78999999998</v>
      </c>
    </row>
    <row r="72" spans="1:5" x14ac:dyDescent="0.25">
      <c r="A72" t="s">
        <v>183</v>
      </c>
      <c r="B72" t="s">
        <v>22</v>
      </c>
      <c r="C72" t="s">
        <v>30</v>
      </c>
      <c r="D72">
        <v>167016.23000000001</v>
      </c>
      <c r="E72">
        <v>165362.6</v>
      </c>
    </row>
    <row r="73" spans="1:5" x14ac:dyDescent="0.25">
      <c r="A73" t="s">
        <v>183</v>
      </c>
      <c r="B73" t="s">
        <v>18</v>
      </c>
      <c r="C73" t="s">
        <v>30</v>
      </c>
      <c r="D73">
        <v>24224.79</v>
      </c>
      <c r="E73">
        <v>23808.15</v>
      </c>
    </row>
    <row r="74" spans="1:5" x14ac:dyDescent="0.25">
      <c r="A74" t="s">
        <v>184</v>
      </c>
      <c r="B74" t="s">
        <v>22</v>
      </c>
      <c r="C74" t="s">
        <v>25</v>
      </c>
      <c r="D74">
        <v>13808.41</v>
      </c>
      <c r="E74">
        <v>13671.69</v>
      </c>
    </row>
    <row r="75" spans="1:5" x14ac:dyDescent="0.25">
      <c r="A75" t="s">
        <v>184</v>
      </c>
      <c r="B75" t="s">
        <v>19</v>
      </c>
      <c r="C75" t="s">
        <v>25</v>
      </c>
      <c r="D75">
        <v>0</v>
      </c>
      <c r="E75">
        <v>0</v>
      </c>
    </row>
    <row r="76" spans="1:5" x14ac:dyDescent="0.25">
      <c r="A76" t="s">
        <v>184</v>
      </c>
      <c r="B76" t="s">
        <v>20</v>
      </c>
      <c r="C76" t="s">
        <v>25</v>
      </c>
      <c r="D76">
        <v>10746.22</v>
      </c>
      <c r="E76">
        <v>10334.18</v>
      </c>
    </row>
    <row r="77" spans="1:5" x14ac:dyDescent="0.25">
      <c r="A77" t="s">
        <v>184</v>
      </c>
      <c r="B77" t="s">
        <v>18</v>
      </c>
      <c r="C77" t="s">
        <v>25</v>
      </c>
      <c r="D77">
        <v>41.16</v>
      </c>
      <c r="E77">
        <v>40.450000000000003</v>
      </c>
    </row>
    <row r="78" spans="1:5" x14ac:dyDescent="0.25">
      <c r="A78" t="s">
        <v>184</v>
      </c>
      <c r="B78" t="s">
        <v>23</v>
      </c>
      <c r="C78" t="s">
        <v>25</v>
      </c>
      <c r="D78">
        <v>1428.03</v>
      </c>
      <c r="E78">
        <v>1298.21</v>
      </c>
    </row>
    <row r="79" spans="1:5" x14ac:dyDescent="0.25">
      <c r="A79" t="s">
        <v>184</v>
      </c>
      <c r="B79" t="s">
        <v>21</v>
      </c>
      <c r="C79" t="s">
        <v>25</v>
      </c>
      <c r="D79">
        <v>0</v>
      </c>
      <c r="E79">
        <v>0</v>
      </c>
    </row>
    <row r="80" spans="1:5" x14ac:dyDescent="0.25">
      <c r="A80" t="s">
        <v>184</v>
      </c>
      <c r="B80" t="s">
        <v>21</v>
      </c>
      <c r="C80" t="s">
        <v>26</v>
      </c>
      <c r="D80">
        <v>0</v>
      </c>
      <c r="E80">
        <v>0</v>
      </c>
    </row>
    <row r="81" spans="1:5" x14ac:dyDescent="0.25">
      <c r="A81" t="s">
        <v>184</v>
      </c>
      <c r="B81" t="s">
        <v>22</v>
      </c>
      <c r="C81" t="s">
        <v>26</v>
      </c>
      <c r="D81">
        <v>16134.79</v>
      </c>
      <c r="E81">
        <v>15975.04</v>
      </c>
    </row>
    <row r="82" spans="1:5" x14ac:dyDescent="0.25">
      <c r="A82" t="s">
        <v>184</v>
      </c>
      <c r="B82" t="s">
        <v>20</v>
      </c>
      <c r="C82" t="s">
        <v>26</v>
      </c>
      <c r="D82">
        <v>8139.41</v>
      </c>
      <c r="E82">
        <v>7835.2</v>
      </c>
    </row>
    <row r="83" spans="1:5" x14ac:dyDescent="0.25">
      <c r="A83" t="s">
        <v>184</v>
      </c>
      <c r="B83" t="s">
        <v>23</v>
      </c>
      <c r="C83" t="s">
        <v>26</v>
      </c>
      <c r="D83">
        <v>4645.46</v>
      </c>
      <c r="E83">
        <v>4223.1499999999996</v>
      </c>
    </row>
    <row r="84" spans="1:5" x14ac:dyDescent="0.25">
      <c r="A84" t="s">
        <v>184</v>
      </c>
      <c r="B84" t="s">
        <v>19</v>
      </c>
      <c r="C84" t="s">
        <v>26</v>
      </c>
      <c r="D84">
        <v>0</v>
      </c>
      <c r="E84">
        <v>0</v>
      </c>
    </row>
    <row r="85" spans="1:5" x14ac:dyDescent="0.25">
      <c r="A85" t="s">
        <v>184</v>
      </c>
      <c r="B85" t="s">
        <v>18</v>
      </c>
      <c r="C85" t="s">
        <v>26</v>
      </c>
      <c r="D85">
        <v>39.49</v>
      </c>
      <c r="E85">
        <v>38.81</v>
      </c>
    </row>
    <row r="86" spans="1:5" x14ac:dyDescent="0.25">
      <c r="A86" t="s">
        <v>184</v>
      </c>
      <c r="B86" t="s">
        <v>23</v>
      </c>
      <c r="C86" t="s">
        <v>27</v>
      </c>
      <c r="D86">
        <v>6196.51</v>
      </c>
      <c r="E86">
        <v>5633.19</v>
      </c>
    </row>
    <row r="87" spans="1:5" x14ac:dyDescent="0.25">
      <c r="A87" t="s">
        <v>184</v>
      </c>
      <c r="B87" t="s">
        <v>21</v>
      </c>
      <c r="C87" t="s">
        <v>27</v>
      </c>
      <c r="D87">
        <v>0</v>
      </c>
      <c r="E87">
        <v>0</v>
      </c>
    </row>
    <row r="88" spans="1:5" x14ac:dyDescent="0.25">
      <c r="A88" t="s">
        <v>184</v>
      </c>
      <c r="B88" t="s">
        <v>18</v>
      </c>
      <c r="C88" t="s">
        <v>27</v>
      </c>
      <c r="D88">
        <v>53.26</v>
      </c>
      <c r="E88">
        <v>52.34</v>
      </c>
    </row>
    <row r="89" spans="1:5" x14ac:dyDescent="0.25">
      <c r="A89" t="s">
        <v>184</v>
      </c>
      <c r="B89" t="s">
        <v>19</v>
      </c>
      <c r="C89" t="s">
        <v>27</v>
      </c>
      <c r="D89">
        <v>0</v>
      </c>
      <c r="E89">
        <v>0</v>
      </c>
    </row>
    <row r="90" spans="1:5" x14ac:dyDescent="0.25">
      <c r="A90" t="s">
        <v>184</v>
      </c>
      <c r="B90" t="s">
        <v>22</v>
      </c>
      <c r="C90" t="s">
        <v>27</v>
      </c>
      <c r="D90">
        <v>22809.95</v>
      </c>
      <c r="E90">
        <v>22584.11</v>
      </c>
    </row>
    <row r="91" spans="1:5" x14ac:dyDescent="0.25">
      <c r="A91" t="s">
        <v>184</v>
      </c>
      <c r="B91" t="s">
        <v>20</v>
      </c>
      <c r="C91" t="s">
        <v>27</v>
      </c>
      <c r="D91">
        <v>5440.2300000000005</v>
      </c>
      <c r="E91">
        <v>5245.87</v>
      </c>
    </row>
    <row r="92" spans="1:5" x14ac:dyDescent="0.25">
      <c r="A92" t="s">
        <v>184</v>
      </c>
      <c r="B92" t="s">
        <v>21</v>
      </c>
      <c r="C92" t="s">
        <v>28</v>
      </c>
      <c r="D92">
        <v>0</v>
      </c>
      <c r="E92">
        <v>0</v>
      </c>
    </row>
    <row r="93" spans="1:5" x14ac:dyDescent="0.25">
      <c r="A93" t="s">
        <v>184</v>
      </c>
      <c r="B93" t="s">
        <v>22</v>
      </c>
      <c r="C93" t="s">
        <v>28</v>
      </c>
      <c r="D93">
        <v>26377.54</v>
      </c>
      <c r="E93">
        <v>26116.38</v>
      </c>
    </row>
    <row r="94" spans="1:5" x14ac:dyDescent="0.25">
      <c r="A94" t="s">
        <v>184</v>
      </c>
      <c r="B94" t="s">
        <v>23</v>
      </c>
      <c r="C94" t="s">
        <v>28</v>
      </c>
      <c r="D94">
        <v>10738.83</v>
      </c>
      <c r="E94">
        <v>9762.57</v>
      </c>
    </row>
    <row r="95" spans="1:5" x14ac:dyDescent="0.25">
      <c r="A95" t="s">
        <v>184</v>
      </c>
      <c r="B95" t="s">
        <v>20</v>
      </c>
      <c r="C95" t="s">
        <v>28</v>
      </c>
      <c r="D95">
        <v>2332.2600000000002</v>
      </c>
      <c r="E95">
        <v>2239.9499999999998</v>
      </c>
    </row>
    <row r="96" spans="1:5" x14ac:dyDescent="0.25">
      <c r="A96" t="s">
        <v>184</v>
      </c>
      <c r="B96" t="s">
        <v>18</v>
      </c>
      <c r="C96" t="s">
        <v>28</v>
      </c>
      <c r="D96">
        <v>155.22999999999999</v>
      </c>
      <c r="E96">
        <v>152.56</v>
      </c>
    </row>
    <row r="97" spans="1:5" x14ac:dyDescent="0.25">
      <c r="A97" t="s">
        <v>184</v>
      </c>
      <c r="B97" t="s">
        <v>19</v>
      </c>
      <c r="C97" t="s">
        <v>28</v>
      </c>
      <c r="D97">
        <v>0</v>
      </c>
      <c r="E97">
        <v>0</v>
      </c>
    </row>
    <row r="98" spans="1:5" x14ac:dyDescent="0.25">
      <c r="A98" t="s">
        <v>184</v>
      </c>
      <c r="B98" t="s">
        <v>19</v>
      </c>
      <c r="C98" t="s">
        <v>29</v>
      </c>
      <c r="D98">
        <v>0</v>
      </c>
      <c r="E98">
        <v>0</v>
      </c>
    </row>
    <row r="99" spans="1:5" x14ac:dyDescent="0.25">
      <c r="A99" t="s">
        <v>184</v>
      </c>
      <c r="B99" t="s">
        <v>22</v>
      </c>
      <c r="C99" t="s">
        <v>29</v>
      </c>
      <c r="D99">
        <v>32009.46</v>
      </c>
      <c r="E99">
        <v>31692.53</v>
      </c>
    </row>
    <row r="100" spans="1:5" x14ac:dyDescent="0.25">
      <c r="A100" t="s">
        <v>184</v>
      </c>
      <c r="B100" t="s">
        <v>18</v>
      </c>
      <c r="C100" t="s">
        <v>29</v>
      </c>
      <c r="D100">
        <v>107.74</v>
      </c>
      <c r="E100">
        <v>105.89</v>
      </c>
    </row>
    <row r="101" spans="1:5" x14ac:dyDescent="0.25">
      <c r="A101" t="s">
        <v>184</v>
      </c>
      <c r="B101" t="s">
        <v>23</v>
      </c>
      <c r="C101" t="s">
        <v>29</v>
      </c>
      <c r="D101">
        <v>14463.32</v>
      </c>
      <c r="E101">
        <v>13148.47</v>
      </c>
    </row>
    <row r="102" spans="1:5" x14ac:dyDescent="0.25">
      <c r="A102" t="s">
        <v>184</v>
      </c>
      <c r="B102" t="s">
        <v>20</v>
      </c>
      <c r="C102" t="s">
        <v>29</v>
      </c>
      <c r="D102">
        <v>6275.67</v>
      </c>
      <c r="E102">
        <v>6033.9</v>
      </c>
    </row>
    <row r="103" spans="1:5" x14ac:dyDescent="0.25">
      <c r="A103" t="s">
        <v>184</v>
      </c>
      <c r="B103" t="s">
        <v>21</v>
      </c>
      <c r="C103" t="s">
        <v>29</v>
      </c>
      <c r="D103">
        <v>0</v>
      </c>
      <c r="E103">
        <v>0</v>
      </c>
    </row>
    <row r="104" spans="1:5" x14ac:dyDescent="0.25">
      <c r="A104" t="s">
        <v>184</v>
      </c>
      <c r="B104" t="s">
        <v>23</v>
      </c>
      <c r="C104" t="s">
        <v>30</v>
      </c>
      <c r="D104">
        <v>12561.36</v>
      </c>
      <c r="E104">
        <v>11419.42</v>
      </c>
    </row>
    <row r="105" spans="1:5" x14ac:dyDescent="0.25">
      <c r="A105" t="s">
        <v>184</v>
      </c>
      <c r="B105" t="s">
        <v>18</v>
      </c>
      <c r="C105" t="s">
        <v>30</v>
      </c>
      <c r="D105">
        <v>59.38</v>
      </c>
      <c r="E105">
        <v>58.36</v>
      </c>
    </row>
    <row r="106" spans="1:5" x14ac:dyDescent="0.25">
      <c r="A106" t="s">
        <v>184</v>
      </c>
      <c r="B106" t="s">
        <v>19</v>
      </c>
      <c r="C106" t="s">
        <v>30</v>
      </c>
      <c r="D106">
        <v>0</v>
      </c>
      <c r="E106">
        <v>0</v>
      </c>
    </row>
    <row r="107" spans="1:5" x14ac:dyDescent="0.25">
      <c r="A107" t="s">
        <v>184</v>
      </c>
      <c r="B107" t="s">
        <v>21</v>
      </c>
      <c r="C107" t="s">
        <v>30</v>
      </c>
      <c r="D107">
        <v>0</v>
      </c>
      <c r="E107">
        <v>0</v>
      </c>
    </row>
    <row r="108" spans="1:5" x14ac:dyDescent="0.25">
      <c r="A108" t="s">
        <v>184</v>
      </c>
      <c r="B108" t="s">
        <v>20</v>
      </c>
      <c r="C108" t="s">
        <v>30</v>
      </c>
      <c r="D108">
        <v>7740.7200000000012</v>
      </c>
      <c r="E108">
        <v>7446.4400000000005</v>
      </c>
    </row>
    <row r="109" spans="1:5" x14ac:dyDescent="0.25">
      <c r="A109" t="s">
        <v>184</v>
      </c>
      <c r="B109" t="s">
        <v>22</v>
      </c>
      <c r="C109" t="s">
        <v>30</v>
      </c>
      <c r="D109">
        <v>29146.44</v>
      </c>
      <c r="E109">
        <v>28857.86</v>
      </c>
    </row>
    <row r="110" spans="1:5" x14ac:dyDescent="0.25">
      <c r="A110" t="s">
        <v>185</v>
      </c>
      <c r="B110" t="s">
        <v>20</v>
      </c>
      <c r="C110" t="s">
        <v>25</v>
      </c>
      <c r="D110">
        <v>7359.97</v>
      </c>
      <c r="E110">
        <v>7121.58</v>
      </c>
    </row>
    <row r="111" spans="1:5" x14ac:dyDescent="0.25">
      <c r="A111" t="s">
        <v>185</v>
      </c>
      <c r="B111" t="s">
        <v>19</v>
      </c>
      <c r="C111" t="s">
        <v>25</v>
      </c>
      <c r="D111">
        <v>0</v>
      </c>
      <c r="E111">
        <v>0</v>
      </c>
    </row>
    <row r="112" spans="1:5" x14ac:dyDescent="0.25">
      <c r="A112" t="s">
        <v>185</v>
      </c>
      <c r="B112" t="s">
        <v>21</v>
      </c>
      <c r="C112" t="s">
        <v>25</v>
      </c>
      <c r="D112">
        <v>89969.17</v>
      </c>
      <c r="E112">
        <v>87774.8</v>
      </c>
    </row>
    <row r="113" spans="1:5" x14ac:dyDescent="0.25">
      <c r="A113" t="s">
        <v>185</v>
      </c>
      <c r="B113" t="s">
        <v>23</v>
      </c>
      <c r="C113" t="s">
        <v>25</v>
      </c>
      <c r="D113">
        <v>0</v>
      </c>
      <c r="E113">
        <v>0</v>
      </c>
    </row>
    <row r="114" spans="1:5" x14ac:dyDescent="0.25">
      <c r="A114" t="s">
        <v>185</v>
      </c>
      <c r="B114" t="s">
        <v>22</v>
      </c>
      <c r="C114" t="s">
        <v>25</v>
      </c>
      <c r="D114">
        <v>47238.97</v>
      </c>
      <c r="E114">
        <v>46771.26</v>
      </c>
    </row>
    <row r="115" spans="1:5" x14ac:dyDescent="0.25">
      <c r="A115" t="s">
        <v>185</v>
      </c>
      <c r="B115" t="s">
        <v>18</v>
      </c>
      <c r="C115" t="s">
        <v>25</v>
      </c>
      <c r="D115">
        <v>23.92</v>
      </c>
      <c r="E115">
        <v>23.51</v>
      </c>
    </row>
    <row r="116" spans="1:5" x14ac:dyDescent="0.25">
      <c r="A116" t="s">
        <v>185</v>
      </c>
      <c r="B116" t="s">
        <v>23</v>
      </c>
      <c r="C116" t="s">
        <v>26</v>
      </c>
      <c r="D116">
        <v>0</v>
      </c>
      <c r="E116">
        <v>0</v>
      </c>
    </row>
    <row r="117" spans="1:5" x14ac:dyDescent="0.25">
      <c r="A117" t="s">
        <v>185</v>
      </c>
      <c r="B117" t="s">
        <v>20</v>
      </c>
      <c r="C117" t="s">
        <v>26</v>
      </c>
      <c r="D117">
        <v>7699.51</v>
      </c>
      <c r="E117">
        <v>7436.48</v>
      </c>
    </row>
    <row r="118" spans="1:5" x14ac:dyDescent="0.25">
      <c r="A118" t="s">
        <v>185</v>
      </c>
      <c r="B118" t="s">
        <v>21</v>
      </c>
      <c r="C118" t="s">
        <v>26</v>
      </c>
      <c r="D118">
        <v>120759.9</v>
      </c>
      <c r="E118">
        <v>117814.54</v>
      </c>
    </row>
    <row r="119" spans="1:5" x14ac:dyDescent="0.25">
      <c r="A119" t="s">
        <v>185</v>
      </c>
      <c r="B119" t="s">
        <v>22</v>
      </c>
      <c r="C119" t="s">
        <v>26</v>
      </c>
      <c r="D119">
        <v>60454.879999999997</v>
      </c>
      <c r="E119">
        <v>59856.32</v>
      </c>
    </row>
    <row r="120" spans="1:5" x14ac:dyDescent="0.25">
      <c r="A120" t="s">
        <v>185</v>
      </c>
      <c r="B120" t="s">
        <v>18</v>
      </c>
      <c r="C120" t="s">
        <v>26</v>
      </c>
      <c r="D120">
        <v>21.59</v>
      </c>
      <c r="E120">
        <v>21.22</v>
      </c>
    </row>
    <row r="121" spans="1:5" x14ac:dyDescent="0.25">
      <c r="A121" t="s">
        <v>185</v>
      </c>
      <c r="B121" t="s">
        <v>19</v>
      </c>
      <c r="C121" t="s">
        <v>26</v>
      </c>
      <c r="D121">
        <v>0</v>
      </c>
      <c r="E121">
        <v>0</v>
      </c>
    </row>
    <row r="122" spans="1:5" x14ac:dyDescent="0.25">
      <c r="A122" t="s">
        <v>185</v>
      </c>
      <c r="B122" t="s">
        <v>18</v>
      </c>
      <c r="C122" t="s">
        <v>27</v>
      </c>
      <c r="D122">
        <v>8.11</v>
      </c>
      <c r="E122">
        <v>7.97</v>
      </c>
    </row>
    <row r="123" spans="1:5" x14ac:dyDescent="0.25">
      <c r="A123" t="s">
        <v>185</v>
      </c>
      <c r="B123" t="s">
        <v>21</v>
      </c>
      <c r="C123" t="s">
        <v>27</v>
      </c>
      <c r="D123">
        <v>99387.17</v>
      </c>
      <c r="E123">
        <v>96963.09</v>
      </c>
    </row>
    <row r="124" spans="1:5" x14ac:dyDescent="0.25">
      <c r="A124" t="s">
        <v>185</v>
      </c>
      <c r="B124" t="s">
        <v>22</v>
      </c>
      <c r="C124" t="s">
        <v>27</v>
      </c>
      <c r="D124">
        <v>73853.13</v>
      </c>
      <c r="E124">
        <v>73121.91</v>
      </c>
    </row>
    <row r="125" spans="1:5" x14ac:dyDescent="0.25">
      <c r="A125" t="s">
        <v>185</v>
      </c>
      <c r="B125" t="s">
        <v>19</v>
      </c>
      <c r="C125" t="s">
        <v>27</v>
      </c>
      <c r="D125">
        <v>0</v>
      </c>
      <c r="E125">
        <v>0</v>
      </c>
    </row>
    <row r="126" spans="1:5" x14ac:dyDescent="0.25">
      <c r="A126" t="s">
        <v>185</v>
      </c>
      <c r="B126" t="s">
        <v>23</v>
      </c>
      <c r="C126" t="s">
        <v>27</v>
      </c>
      <c r="D126">
        <v>0</v>
      </c>
      <c r="E126">
        <v>0</v>
      </c>
    </row>
    <row r="127" spans="1:5" x14ac:dyDescent="0.25">
      <c r="A127" t="s">
        <v>185</v>
      </c>
      <c r="B127" t="s">
        <v>20</v>
      </c>
      <c r="C127" t="s">
        <v>27</v>
      </c>
      <c r="D127">
        <v>4384.57</v>
      </c>
      <c r="E127">
        <v>4082.5299999999997</v>
      </c>
    </row>
    <row r="128" spans="1:5" x14ac:dyDescent="0.25">
      <c r="A128" t="s">
        <v>185</v>
      </c>
      <c r="B128" t="s">
        <v>21</v>
      </c>
      <c r="C128" t="s">
        <v>28</v>
      </c>
      <c r="D128">
        <v>50138.67</v>
      </c>
      <c r="E128">
        <v>48915.78</v>
      </c>
    </row>
    <row r="129" spans="1:5" x14ac:dyDescent="0.25">
      <c r="A129" t="s">
        <v>185</v>
      </c>
      <c r="B129" t="s">
        <v>18</v>
      </c>
      <c r="C129" t="s">
        <v>28</v>
      </c>
      <c r="D129">
        <v>67.05</v>
      </c>
      <c r="E129">
        <v>65.900000000000006</v>
      </c>
    </row>
    <row r="130" spans="1:5" x14ac:dyDescent="0.25">
      <c r="A130" t="s">
        <v>185</v>
      </c>
      <c r="B130" t="s">
        <v>23</v>
      </c>
      <c r="C130" t="s">
        <v>28</v>
      </c>
      <c r="D130">
        <v>0</v>
      </c>
      <c r="E130">
        <v>0</v>
      </c>
    </row>
    <row r="131" spans="1:5" x14ac:dyDescent="0.25">
      <c r="A131" t="s">
        <v>185</v>
      </c>
      <c r="B131" t="s">
        <v>22</v>
      </c>
      <c r="C131" t="s">
        <v>28</v>
      </c>
      <c r="D131">
        <v>71958.11</v>
      </c>
      <c r="E131">
        <v>71245.649999999994</v>
      </c>
    </row>
    <row r="132" spans="1:5" x14ac:dyDescent="0.25">
      <c r="A132" t="s">
        <v>185</v>
      </c>
      <c r="B132" t="s">
        <v>20</v>
      </c>
      <c r="C132" t="s">
        <v>28</v>
      </c>
      <c r="D132">
        <v>3371.46</v>
      </c>
      <c r="E132">
        <v>3257.19</v>
      </c>
    </row>
    <row r="133" spans="1:5" x14ac:dyDescent="0.25">
      <c r="A133" t="s">
        <v>185</v>
      </c>
      <c r="B133" t="s">
        <v>19</v>
      </c>
      <c r="C133" t="s">
        <v>28</v>
      </c>
      <c r="D133">
        <v>0</v>
      </c>
      <c r="E133">
        <v>0</v>
      </c>
    </row>
    <row r="134" spans="1:5" x14ac:dyDescent="0.25">
      <c r="A134" t="s">
        <v>185</v>
      </c>
      <c r="B134" t="s">
        <v>22</v>
      </c>
      <c r="C134" t="s">
        <v>29</v>
      </c>
      <c r="D134">
        <v>98663.1</v>
      </c>
      <c r="E134">
        <v>97686.24</v>
      </c>
    </row>
    <row r="135" spans="1:5" x14ac:dyDescent="0.25">
      <c r="A135" t="s">
        <v>185</v>
      </c>
      <c r="B135" t="s">
        <v>18</v>
      </c>
      <c r="C135" t="s">
        <v>29</v>
      </c>
      <c r="D135">
        <v>354.59</v>
      </c>
      <c r="E135">
        <v>348.49</v>
      </c>
    </row>
    <row r="136" spans="1:5" x14ac:dyDescent="0.25">
      <c r="A136" t="s">
        <v>185</v>
      </c>
      <c r="B136" t="s">
        <v>20</v>
      </c>
      <c r="C136" t="s">
        <v>29</v>
      </c>
      <c r="D136">
        <v>3326.02</v>
      </c>
      <c r="E136">
        <v>3188.1099999999997</v>
      </c>
    </row>
    <row r="137" spans="1:5" x14ac:dyDescent="0.25">
      <c r="A137" t="s">
        <v>185</v>
      </c>
      <c r="B137" t="s">
        <v>19</v>
      </c>
      <c r="C137" t="s">
        <v>29</v>
      </c>
      <c r="D137">
        <v>0</v>
      </c>
      <c r="E137">
        <v>0</v>
      </c>
    </row>
    <row r="138" spans="1:5" x14ac:dyDescent="0.25">
      <c r="A138" t="s">
        <v>185</v>
      </c>
      <c r="B138" t="s">
        <v>21</v>
      </c>
      <c r="C138" t="s">
        <v>29</v>
      </c>
      <c r="D138">
        <v>65534.78</v>
      </c>
      <c r="E138">
        <v>63936.37</v>
      </c>
    </row>
    <row r="139" spans="1:5" x14ac:dyDescent="0.25">
      <c r="A139" t="s">
        <v>185</v>
      </c>
      <c r="B139" t="s">
        <v>23</v>
      </c>
      <c r="C139" t="s">
        <v>29</v>
      </c>
      <c r="D139">
        <v>0</v>
      </c>
      <c r="E139">
        <v>0</v>
      </c>
    </row>
    <row r="140" spans="1:5" x14ac:dyDescent="0.25">
      <c r="A140" t="s">
        <v>185</v>
      </c>
      <c r="B140" t="s">
        <v>23</v>
      </c>
      <c r="C140" t="s">
        <v>30</v>
      </c>
      <c r="D140">
        <v>0</v>
      </c>
      <c r="E140">
        <v>0</v>
      </c>
    </row>
    <row r="141" spans="1:5" x14ac:dyDescent="0.25">
      <c r="A141" t="s">
        <v>185</v>
      </c>
      <c r="B141" t="s">
        <v>20</v>
      </c>
      <c r="C141" t="s">
        <v>30</v>
      </c>
      <c r="D141">
        <v>3006.8199999999997</v>
      </c>
      <c r="E141">
        <v>2869.5299999999997</v>
      </c>
    </row>
    <row r="142" spans="1:5" x14ac:dyDescent="0.25">
      <c r="A142" t="s">
        <v>185</v>
      </c>
      <c r="B142" t="s">
        <v>19</v>
      </c>
      <c r="C142" t="s">
        <v>30</v>
      </c>
      <c r="D142">
        <v>0</v>
      </c>
      <c r="E142">
        <v>0</v>
      </c>
    </row>
    <row r="143" spans="1:5" x14ac:dyDescent="0.25">
      <c r="A143" t="s">
        <v>185</v>
      </c>
      <c r="B143" t="s">
        <v>21</v>
      </c>
      <c r="C143" t="s">
        <v>30</v>
      </c>
      <c r="D143">
        <v>60118.73</v>
      </c>
      <c r="E143">
        <v>58652.42</v>
      </c>
    </row>
    <row r="144" spans="1:5" x14ac:dyDescent="0.25">
      <c r="A144" t="s">
        <v>185</v>
      </c>
      <c r="B144" t="s">
        <v>18</v>
      </c>
      <c r="C144" t="s">
        <v>30</v>
      </c>
      <c r="D144">
        <v>4443.42</v>
      </c>
      <c r="E144">
        <v>4367</v>
      </c>
    </row>
    <row r="145" spans="1:5" x14ac:dyDescent="0.25">
      <c r="A145" t="s">
        <v>185</v>
      </c>
      <c r="B145" t="s">
        <v>22</v>
      </c>
      <c r="C145" t="s">
        <v>30</v>
      </c>
      <c r="D145">
        <v>92166.77</v>
      </c>
      <c r="E145">
        <v>91254.23</v>
      </c>
    </row>
    <row r="146" spans="1:5" x14ac:dyDescent="0.25">
      <c r="A146" t="s">
        <v>188</v>
      </c>
      <c r="B146" t="s">
        <v>22</v>
      </c>
      <c r="C146" t="s">
        <v>25</v>
      </c>
      <c r="D146">
        <v>6658.9</v>
      </c>
      <c r="E146">
        <v>6592.97</v>
      </c>
    </row>
    <row r="147" spans="1:5" x14ac:dyDescent="0.25">
      <c r="A147" t="s">
        <v>188</v>
      </c>
      <c r="B147" t="s">
        <v>19</v>
      </c>
      <c r="C147" t="s">
        <v>25</v>
      </c>
      <c r="D147">
        <v>0</v>
      </c>
      <c r="E147">
        <v>0</v>
      </c>
    </row>
    <row r="148" spans="1:5" x14ac:dyDescent="0.25">
      <c r="A148" t="s">
        <v>188</v>
      </c>
      <c r="B148" t="s">
        <v>20</v>
      </c>
      <c r="C148" t="s">
        <v>25</v>
      </c>
      <c r="D148">
        <v>0</v>
      </c>
      <c r="E148">
        <v>0</v>
      </c>
    </row>
    <row r="149" spans="1:5" x14ac:dyDescent="0.25">
      <c r="A149" t="s">
        <v>188</v>
      </c>
      <c r="B149" t="s">
        <v>18</v>
      </c>
      <c r="C149" t="s">
        <v>25</v>
      </c>
      <c r="D149">
        <v>12528.81</v>
      </c>
      <c r="E149">
        <v>12313.33</v>
      </c>
    </row>
    <row r="150" spans="1:5" x14ac:dyDescent="0.25">
      <c r="A150" t="s">
        <v>188</v>
      </c>
      <c r="B150" t="s">
        <v>23</v>
      </c>
      <c r="C150" t="s">
        <v>25</v>
      </c>
      <c r="D150">
        <v>0</v>
      </c>
      <c r="E150">
        <v>0</v>
      </c>
    </row>
    <row r="151" spans="1:5" x14ac:dyDescent="0.25">
      <c r="A151" t="s">
        <v>188</v>
      </c>
      <c r="B151" t="s">
        <v>21</v>
      </c>
      <c r="C151" t="s">
        <v>25</v>
      </c>
      <c r="D151">
        <v>38796.6</v>
      </c>
      <c r="E151">
        <v>37850.339999999997</v>
      </c>
    </row>
    <row r="152" spans="1:5" x14ac:dyDescent="0.25">
      <c r="A152" t="s">
        <v>188</v>
      </c>
      <c r="B152" t="s">
        <v>21</v>
      </c>
      <c r="C152" t="s">
        <v>26</v>
      </c>
      <c r="D152">
        <v>73783.88</v>
      </c>
      <c r="E152">
        <v>71984.27</v>
      </c>
    </row>
    <row r="153" spans="1:5" x14ac:dyDescent="0.25">
      <c r="A153" t="s">
        <v>188</v>
      </c>
      <c r="B153" t="s">
        <v>22</v>
      </c>
      <c r="C153" t="s">
        <v>26</v>
      </c>
      <c r="D153">
        <v>7189.76</v>
      </c>
      <c r="E153">
        <v>7118.57</v>
      </c>
    </row>
    <row r="154" spans="1:5" x14ac:dyDescent="0.25">
      <c r="A154" t="s">
        <v>188</v>
      </c>
      <c r="B154" t="s">
        <v>20</v>
      </c>
      <c r="C154" t="s">
        <v>26</v>
      </c>
      <c r="D154">
        <v>0</v>
      </c>
      <c r="E154">
        <v>0</v>
      </c>
    </row>
    <row r="155" spans="1:5" x14ac:dyDescent="0.25">
      <c r="A155" t="s">
        <v>188</v>
      </c>
      <c r="B155" t="s">
        <v>23</v>
      </c>
      <c r="C155" t="s">
        <v>26</v>
      </c>
      <c r="D155">
        <v>0</v>
      </c>
      <c r="E155">
        <v>0</v>
      </c>
    </row>
    <row r="156" spans="1:5" x14ac:dyDescent="0.25">
      <c r="A156" t="s">
        <v>188</v>
      </c>
      <c r="B156" t="s">
        <v>19</v>
      </c>
      <c r="C156" t="s">
        <v>26</v>
      </c>
      <c r="D156">
        <v>0</v>
      </c>
      <c r="E156">
        <v>0</v>
      </c>
    </row>
    <row r="157" spans="1:5" x14ac:dyDescent="0.25">
      <c r="A157" t="s">
        <v>188</v>
      </c>
      <c r="B157" t="s">
        <v>18</v>
      </c>
      <c r="C157" t="s">
        <v>26</v>
      </c>
      <c r="D157">
        <v>10362.950000000001</v>
      </c>
      <c r="E157">
        <v>10184.719999999999</v>
      </c>
    </row>
    <row r="158" spans="1:5" x14ac:dyDescent="0.25">
      <c r="A158" t="s">
        <v>188</v>
      </c>
      <c r="B158" t="s">
        <v>23</v>
      </c>
      <c r="C158" t="s">
        <v>27</v>
      </c>
      <c r="D158">
        <v>0</v>
      </c>
      <c r="E158">
        <v>0</v>
      </c>
    </row>
    <row r="159" spans="1:5" x14ac:dyDescent="0.25">
      <c r="A159" t="s">
        <v>188</v>
      </c>
      <c r="B159" t="s">
        <v>21</v>
      </c>
      <c r="C159" t="s">
        <v>27</v>
      </c>
      <c r="D159">
        <v>67554.78</v>
      </c>
      <c r="E159">
        <v>65907.100000000006</v>
      </c>
    </row>
    <row r="160" spans="1:5" x14ac:dyDescent="0.25">
      <c r="A160" t="s">
        <v>188</v>
      </c>
      <c r="B160" t="s">
        <v>18</v>
      </c>
      <c r="C160" t="s">
        <v>27</v>
      </c>
      <c r="D160">
        <v>24674.720000000001</v>
      </c>
      <c r="E160">
        <v>24250.34</v>
      </c>
    </row>
    <row r="161" spans="1:5" x14ac:dyDescent="0.25">
      <c r="A161" t="s">
        <v>188</v>
      </c>
      <c r="B161" t="s">
        <v>19</v>
      </c>
      <c r="C161" t="s">
        <v>27</v>
      </c>
      <c r="D161">
        <v>0</v>
      </c>
      <c r="E161">
        <v>0</v>
      </c>
    </row>
    <row r="162" spans="1:5" x14ac:dyDescent="0.25">
      <c r="A162" t="s">
        <v>188</v>
      </c>
      <c r="B162" t="s">
        <v>22</v>
      </c>
      <c r="C162" t="s">
        <v>27</v>
      </c>
      <c r="D162">
        <v>11465.25</v>
      </c>
      <c r="E162">
        <v>11351.73</v>
      </c>
    </row>
    <row r="163" spans="1:5" x14ac:dyDescent="0.25">
      <c r="A163" t="s">
        <v>188</v>
      </c>
      <c r="B163" t="s">
        <v>20</v>
      </c>
      <c r="C163" t="s">
        <v>27</v>
      </c>
      <c r="D163">
        <v>0</v>
      </c>
      <c r="E163">
        <v>0</v>
      </c>
    </row>
    <row r="164" spans="1:5" x14ac:dyDescent="0.25">
      <c r="A164" t="s">
        <v>188</v>
      </c>
      <c r="B164" t="s">
        <v>21</v>
      </c>
      <c r="C164" t="s">
        <v>28</v>
      </c>
      <c r="D164">
        <v>41684.04</v>
      </c>
      <c r="E164">
        <v>40667.360000000001</v>
      </c>
    </row>
    <row r="165" spans="1:5" x14ac:dyDescent="0.25">
      <c r="A165" t="s">
        <v>188</v>
      </c>
      <c r="B165" t="s">
        <v>22</v>
      </c>
      <c r="C165" t="s">
        <v>28</v>
      </c>
      <c r="D165">
        <v>14923.95</v>
      </c>
      <c r="E165">
        <v>14776.19</v>
      </c>
    </row>
    <row r="166" spans="1:5" x14ac:dyDescent="0.25">
      <c r="A166" t="s">
        <v>188</v>
      </c>
      <c r="B166" t="s">
        <v>23</v>
      </c>
      <c r="C166" t="s">
        <v>28</v>
      </c>
      <c r="D166">
        <v>0</v>
      </c>
      <c r="E166">
        <v>0</v>
      </c>
    </row>
    <row r="167" spans="1:5" x14ac:dyDescent="0.25">
      <c r="A167" t="s">
        <v>188</v>
      </c>
      <c r="B167" t="s">
        <v>20</v>
      </c>
      <c r="C167" t="s">
        <v>28</v>
      </c>
      <c r="D167">
        <v>0</v>
      </c>
      <c r="E167">
        <v>0</v>
      </c>
    </row>
    <row r="168" spans="1:5" x14ac:dyDescent="0.25">
      <c r="A168" t="s">
        <v>188</v>
      </c>
      <c r="B168" t="s">
        <v>18</v>
      </c>
      <c r="C168" t="s">
        <v>28</v>
      </c>
      <c r="D168">
        <v>20852.45</v>
      </c>
      <c r="E168">
        <v>20493.810000000001</v>
      </c>
    </row>
    <row r="169" spans="1:5" x14ac:dyDescent="0.25">
      <c r="A169" t="s">
        <v>188</v>
      </c>
      <c r="B169" t="s">
        <v>19</v>
      </c>
      <c r="C169" t="s">
        <v>28</v>
      </c>
      <c r="D169">
        <v>0</v>
      </c>
      <c r="E169">
        <v>0</v>
      </c>
    </row>
    <row r="170" spans="1:5" x14ac:dyDescent="0.25">
      <c r="A170" t="s">
        <v>188</v>
      </c>
      <c r="B170" t="s">
        <v>19</v>
      </c>
      <c r="C170" t="s">
        <v>29</v>
      </c>
      <c r="D170">
        <v>0</v>
      </c>
      <c r="E170">
        <v>0</v>
      </c>
    </row>
    <row r="171" spans="1:5" x14ac:dyDescent="0.25">
      <c r="A171" t="s">
        <v>188</v>
      </c>
      <c r="B171" t="s">
        <v>22</v>
      </c>
      <c r="C171" t="s">
        <v>29</v>
      </c>
      <c r="D171">
        <v>16044.02</v>
      </c>
      <c r="E171">
        <v>15885.17</v>
      </c>
    </row>
    <row r="172" spans="1:5" x14ac:dyDescent="0.25">
      <c r="A172" t="s">
        <v>188</v>
      </c>
      <c r="B172" t="s">
        <v>18</v>
      </c>
      <c r="C172" t="s">
        <v>29</v>
      </c>
      <c r="D172">
        <v>7458.29</v>
      </c>
      <c r="E172">
        <v>7330.01</v>
      </c>
    </row>
    <row r="173" spans="1:5" x14ac:dyDescent="0.25">
      <c r="A173" t="s">
        <v>188</v>
      </c>
      <c r="B173" t="s">
        <v>23</v>
      </c>
      <c r="C173" t="s">
        <v>29</v>
      </c>
      <c r="D173">
        <v>0</v>
      </c>
      <c r="E173">
        <v>0</v>
      </c>
    </row>
    <row r="174" spans="1:5" x14ac:dyDescent="0.25">
      <c r="A174" t="s">
        <v>188</v>
      </c>
      <c r="B174" t="s">
        <v>20</v>
      </c>
      <c r="C174" t="s">
        <v>29</v>
      </c>
      <c r="D174">
        <v>0</v>
      </c>
      <c r="E174">
        <v>0</v>
      </c>
    </row>
    <row r="175" spans="1:5" x14ac:dyDescent="0.25">
      <c r="A175" t="s">
        <v>188</v>
      </c>
      <c r="B175" t="s">
        <v>21</v>
      </c>
      <c r="C175" t="s">
        <v>29</v>
      </c>
      <c r="D175">
        <v>29178.18</v>
      </c>
      <c r="E175">
        <v>28466.52</v>
      </c>
    </row>
    <row r="176" spans="1:5" x14ac:dyDescent="0.25">
      <c r="A176" t="s">
        <v>188</v>
      </c>
      <c r="B176" t="s">
        <v>23</v>
      </c>
      <c r="C176" t="s">
        <v>30</v>
      </c>
      <c r="D176">
        <v>0</v>
      </c>
      <c r="E176">
        <v>0</v>
      </c>
    </row>
    <row r="177" spans="1:5" x14ac:dyDescent="0.25">
      <c r="A177" t="s">
        <v>188</v>
      </c>
      <c r="B177" t="s">
        <v>18</v>
      </c>
      <c r="C177" t="s">
        <v>30</v>
      </c>
      <c r="D177">
        <v>6785.81</v>
      </c>
      <c r="E177">
        <v>6669.1</v>
      </c>
    </row>
    <row r="178" spans="1:5" x14ac:dyDescent="0.25">
      <c r="A178" t="s">
        <v>188</v>
      </c>
      <c r="B178" t="s">
        <v>19</v>
      </c>
      <c r="C178" t="s">
        <v>30</v>
      </c>
      <c r="D178">
        <v>0</v>
      </c>
      <c r="E178">
        <v>0</v>
      </c>
    </row>
    <row r="179" spans="1:5" x14ac:dyDescent="0.25">
      <c r="A179" t="s">
        <v>188</v>
      </c>
      <c r="B179" t="s">
        <v>21</v>
      </c>
      <c r="C179" t="s">
        <v>30</v>
      </c>
      <c r="D179">
        <v>27401.57</v>
      </c>
      <c r="E179">
        <v>26733.24</v>
      </c>
    </row>
    <row r="180" spans="1:5" x14ac:dyDescent="0.25">
      <c r="A180" t="s">
        <v>188</v>
      </c>
      <c r="B180" t="s">
        <v>20</v>
      </c>
      <c r="C180" t="s">
        <v>30</v>
      </c>
      <c r="D180">
        <v>0</v>
      </c>
      <c r="E180">
        <v>0</v>
      </c>
    </row>
    <row r="181" spans="1:5" x14ac:dyDescent="0.25">
      <c r="A181" t="s">
        <v>188</v>
      </c>
      <c r="B181" t="s">
        <v>22</v>
      </c>
      <c r="C181" t="s">
        <v>30</v>
      </c>
      <c r="D181">
        <v>14651.93</v>
      </c>
      <c r="E181">
        <v>14506.86</v>
      </c>
    </row>
    <row r="182" spans="1:5" x14ac:dyDescent="0.25">
      <c r="A182" t="s">
        <v>237</v>
      </c>
      <c r="B182" t="s">
        <v>23</v>
      </c>
      <c r="C182" t="s">
        <v>25</v>
      </c>
      <c r="D182">
        <v>28764.87</v>
      </c>
      <c r="E182">
        <v>26149.88</v>
      </c>
    </row>
    <row r="183" spans="1:5" x14ac:dyDescent="0.25">
      <c r="A183" t="s">
        <v>237</v>
      </c>
      <c r="B183" t="s">
        <v>19</v>
      </c>
      <c r="C183" t="s">
        <v>25</v>
      </c>
      <c r="D183">
        <v>0</v>
      </c>
      <c r="E183">
        <v>0</v>
      </c>
    </row>
    <row r="184" spans="1:5" x14ac:dyDescent="0.25">
      <c r="A184" t="s">
        <v>237</v>
      </c>
      <c r="B184" t="s">
        <v>20</v>
      </c>
      <c r="C184" t="s">
        <v>25</v>
      </c>
      <c r="D184">
        <v>11244.470000000001</v>
      </c>
      <c r="E184">
        <v>10314.82</v>
      </c>
    </row>
    <row r="185" spans="1:5" x14ac:dyDescent="0.25">
      <c r="A185" t="s">
        <v>237</v>
      </c>
      <c r="B185" t="s">
        <v>22</v>
      </c>
      <c r="C185" t="s">
        <v>25</v>
      </c>
      <c r="D185">
        <v>247118.12</v>
      </c>
      <c r="E185">
        <v>244671.41</v>
      </c>
    </row>
    <row r="186" spans="1:5" x14ac:dyDescent="0.25">
      <c r="A186" t="s">
        <v>237</v>
      </c>
      <c r="B186" t="s">
        <v>21</v>
      </c>
      <c r="C186" t="s">
        <v>25</v>
      </c>
      <c r="D186">
        <v>0</v>
      </c>
      <c r="E186">
        <v>0</v>
      </c>
    </row>
    <row r="187" spans="1:5" x14ac:dyDescent="0.25">
      <c r="A187" t="s">
        <v>237</v>
      </c>
      <c r="B187" t="s">
        <v>18</v>
      </c>
      <c r="C187" t="s">
        <v>25</v>
      </c>
      <c r="D187">
        <v>420.46</v>
      </c>
      <c r="E187">
        <v>413.23</v>
      </c>
    </row>
    <row r="188" spans="1:5" x14ac:dyDescent="0.25">
      <c r="A188" t="s">
        <v>237</v>
      </c>
      <c r="B188" t="s">
        <v>22</v>
      </c>
      <c r="C188" t="s">
        <v>26</v>
      </c>
      <c r="D188">
        <v>309658.45</v>
      </c>
      <c r="E188">
        <v>306592.52</v>
      </c>
    </row>
    <row r="189" spans="1:5" x14ac:dyDescent="0.25">
      <c r="A189" t="s">
        <v>237</v>
      </c>
      <c r="B189" t="s">
        <v>21</v>
      </c>
      <c r="C189" t="s">
        <v>26</v>
      </c>
      <c r="D189">
        <v>0</v>
      </c>
      <c r="E189">
        <v>0</v>
      </c>
    </row>
    <row r="190" spans="1:5" x14ac:dyDescent="0.25">
      <c r="A190" t="s">
        <v>237</v>
      </c>
      <c r="B190" t="s">
        <v>18</v>
      </c>
      <c r="C190" t="s">
        <v>26</v>
      </c>
      <c r="D190">
        <v>3291.35</v>
      </c>
      <c r="E190">
        <v>3234.74</v>
      </c>
    </row>
    <row r="191" spans="1:5" x14ac:dyDescent="0.25">
      <c r="A191" t="s">
        <v>237</v>
      </c>
      <c r="B191" t="s">
        <v>20</v>
      </c>
      <c r="C191" t="s">
        <v>26</v>
      </c>
      <c r="D191">
        <v>8541.0400000000009</v>
      </c>
      <c r="E191">
        <v>7969.1399999999994</v>
      </c>
    </row>
    <row r="192" spans="1:5" x14ac:dyDescent="0.25">
      <c r="A192" t="s">
        <v>237</v>
      </c>
      <c r="B192" t="s">
        <v>23</v>
      </c>
      <c r="C192" t="s">
        <v>26</v>
      </c>
      <c r="D192">
        <v>50443.4</v>
      </c>
      <c r="E192">
        <v>45857.64</v>
      </c>
    </row>
    <row r="193" spans="1:5" x14ac:dyDescent="0.25">
      <c r="A193" t="s">
        <v>237</v>
      </c>
      <c r="B193" t="s">
        <v>19</v>
      </c>
      <c r="C193" t="s">
        <v>26</v>
      </c>
      <c r="D193">
        <v>0</v>
      </c>
      <c r="E193">
        <v>0</v>
      </c>
    </row>
    <row r="194" spans="1:5" x14ac:dyDescent="0.25">
      <c r="A194" t="s">
        <v>237</v>
      </c>
      <c r="B194" t="s">
        <v>23</v>
      </c>
      <c r="C194" t="s">
        <v>27</v>
      </c>
      <c r="D194">
        <v>40130.269999999997</v>
      </c>
      <c r="E194">
        <v>36482.06</v>
      </c>
    </row>
    <row r="195" spans="1:5" x14ac:dyDescent="0.25">
      <c r="A195" t="s">
        <v>237</v>
      </c>
      <c r="B195" t="s">
        <v>18</v>
      </c>
      <c r="C195" t="s">
        <v>27</v>
      </c>
      <c r="D195">
        <v>8036.75</v>
      </c>
      <c r="E195">
        <v>7898.53</v>
      </c>
    </row>
    <row r="196" spans="1:5" x14ac:dyDescent="0.25">
      <c r="A196" t="s">
        <v>237</v>
      </c>
      <c r="B196" t="s">
        <v>21</v>
      </c>
      <c r="C196" t="s">
        <v>27</v>
      </c>
      <c r="D196">
        <v>0</v>
      </c>
      <c r="E196">
        <v>0</v>
      </c>
    </row>
    <row r="197" spans="1:5" x14ac:dyDescent="0.25">
      <c r="A197" t="s">
        <v>237</v>
      </c>
      <c r="B197" t="s">
        <v>22</v>
      </c>
      <c r="C197" t="s">
        <v>27</v>
      </c>
      <c r="D197">
        <v>346258.37</v>
      </c>
      <c r="E197">
        <v>342830.07</v>
      </c>
    </row>
    <row r="198" spans="1:5" x14ac:dyDescent="0.25">
      <c r="A198" t="s">
        <v>237</v>
      </c>
      <c r="B198" t="s">
        <v>19</v>
      </c>
      <c r="C198" t="s">
        <v>27</v>
      </c>
      <c r="D198">
        <v>0</v>
      </c>
      <c r="E198">
        <v>0</v>
      </c>
    </row>
    <row r="199" spans="1:5" x14ac:dyDescent="0.25">
      <c r="A199" t="s">
        <v>237</v>
      </c>
      <c r="B199" t="s">
        <v>20</v>
      </c>
      <c r="C199" t="s">
        <v>27</v>
      </c>
      <c r="D199">
        <v>16531.809999999998</v>
      </c>
      <c r="E199">
        <v>14985.08</v>
      </c>
    </row>
    <row r="200" spans="1:5" x14ac:dyDescent="0.25">
      <c r="A200" t="s">
        <v>237</v>
      </c>
      <c r="B200" t="s">
        <v>22</v>
      </c>
      <c r="C200" t="s">
        <v>28</v>
      </c>
      <c r="D200">
        <v>462528.6</v>
      </c>
      <c r="E200">
        <v>457949.11</v>
      </c>
    </row>
    <row r="201" spans="1:5" x14ac:dyDescent="0.25">
      <c r="A201" t="s">
        <v>237</v>
      </c>
      <c r="B201" t="s">
        <v>21</v>
      </c>
      <c r="C201" t="s">
        <v>28</v>
      </c>
      <c r="D201">
        <v>0</v>
      </c>
      <c r="E201">
        <v>0</v>
      </c>
    </row>
    <row r="202" spans="1:5" x14ac:dyDescent="0.25">
      <c r="A202" t="s">
        <v>237</v>
      </c>
      <c r="B202" t="s">
        <v>20</v>
      </c>
      <c r="C202" t="s">
        <v>28</v>
      </c>
      <c r="D202">
        <v>13148</v>
      </c>
      <c r="E202">
        <v>11917.02</v>
      </c>
    </row>
    <row r="203" spans="1:5" x14ac:dyDescent="0.25">
      <c r="A203" t="s">
        <v>237</v>
      </c>
      <c r="B203" t="s">
        <v>18</v>
      </c>
      <c r="C203" t="s">
        <v>28</v>
      </c>
      <c r="D203">
        <v>2998.95</v>
      </c>
      <c r="E203">
        <v>2947.37</v>
      </c>
    </row>
    <row r="204" spans="1:5" x14ac:dyDescent="0.25">
      <c r="A204" t="s">
        <v>237</v>
      </c>
      <c r="B204" t="s">
        <v>19</v>
      </c>
      <c r="C204" t="s">
        <v>28</v>
      </c>
      <c r="D204">
        <v>0</v>
      </c>
      <c r="E204">
        <v>0</v>
      </c>
    </row>
    <row r="205" spans="1:5" x14ac:dyDescent="0.25">
      <c r="A205" t="s">
        <v>237</v>
      </c>
      <c r="B205" t="s">
        <v>23</v>
      </c>
      <c r="C205" t="s">
        <v>28</v>
      </c>
      <c r="D205">
        <v>157716.70000000001</v>
      </c>
      <c r="E205">
        <v>143378.82</v>
      </c>
    </row>
    <row r="206" spans="1:5" x14ac:dyDescent="0.25">
      <c r="A206" t="s">
        <v>237</v>
      </c>
      <c r="B206" t="s">
        <v>22</v>
      </c>
      <c r="C206" t="s">
        <v>29</v>
      </c>
      <c r="D206">
        <v>618671.16</v>
      </c>
      <c r="E206">
        <v>612545.69999999995</v>
      </c>
    </row>
    <row r="207" spans="1:5" x14ac:dyDescent="0.25">
      <c r="A207" t="s">
        <v>237</v>
      </c>
      <c r="B207" t="s">
        <v>18</v>
      </c>
      <c r="C207" t="s">
        <v>29</v>
      </c>
      <c r="D207">
        <v>6179.08</v>
      </c>
      <c r="E207">
        <v>6072.81</v>
      </c>
    </row>
    <row r="208" spans="1:5" x14ac:dyDescent="0.25">
      <c r="A208" t="s">
        <v>237</v>
      </c>
      <c r="B208" t="s">
        <v>21</v>
      </c>
      <c r="C208" t="s">
        <v>29</v>
      </c>
      <c r="D208">
        <v>0</v>
      </c>
      <c r="E208">
        <v>0</v>
      </c>
    </row>
    <row r="209" spans="1:5" x14ac:dyDescent="0.25">
      <c r="A209" t="s">
        <v>237</v>
      </c>
      <c r="B209" t="s">
        <v>20</v>
      </c>
      <c r="C209" t="s">
        <v>29</v>
      </c>
      <c r="D209">
        <v>16017.1</v>
      </c>
      <c r="E209">
        <v>14470.86</v>
      </c>
    </row>
    <row r="210" spans="1:5" x14ac:dyDescent="0.25">
      <c r="A210" t="s">
        <v>237</v>
      </c>
      <c r="B210" t="s">
        <v>19</v>
      </c>
      <c r="C210" t="s">
        <v>29</v>
      </c>
      <c r="D210">
        <v>0</v>
      </c>
      <c r="E210">
        <v>0</v>
      </c>
    </row>
    <row r="211" spans="1:5" x14ac:dyDescent="0.25">
      <c r="A211" t="s">
        <v>237</v>
      </c>
      <c r="B211" t="s">
        <v>23</v>
      </c>
      <c r="C211" t="s">
        <v>29</v>
      </c>
      <c r="D211">
        <v>198670.79</v>
      </c>
      <c r="E211">
        <v>180609.81</v>
      </c>
    </row>
    <row r="212" spans="1:5" x14ac:dyDescent="0.25">
      <c r="A212" t="s">
        <v>237</v>
      </c>
      <c r="B212" t="s">
        <v>23</v>
      </c>
      <c r="C212" t="s">
        <v>30</v>
      </c>
      <c r="D212">
        <v>154201.04999999999</v>
      </c>
      <c r="E212">
        <v>140182.76999999999</v>
      </c>
    </row>
    <row r="213" spans="1:5" x14ac:dyDescent="0.25">
      <c r="A213" t="s">
        <v>237</v>
      </c>
      <c r="B213" t="s">
        <v>19</v>
      </c>
      <c r="C213" t="s">
        <v>30</v>
      </c>
      <c r="D213">
        <v>0</v>
      </c>
      <c r="E213">
        <v>0</v>
      </c>
    </row>
    <row r="214" spans="1:5" x14ac:dyDescent="0.25">
      <c r="A214" t="s">
        <v>237</v>
      </c>
      <c r="B214" t="s">
        <v>18</v>
      </c>
      <c r="C214" t="s">
        <v>30</v>
      </c>
      <c r="D214">
        <v>17559.89</v>
      </c>
      <c r="E214">
        <v>17257.88</v>
      </c>
    </row>
    <row r="215" spans="1:5" x14ac:dyDescent="0.25">
      <c r="A215" t="s">
        <v>237</v>
      </c>
      <c r="B215" t="s">
        <v>20</v>
      </c>
      <c r="C215" t="s">
        <v>30</v>
      </c>
      <c r="D215">
        <v>13390.9</v>
      </c>
      <c r="E215">
        <v>12320.46</v>
      </c>
    </row>
    <row r="216" spans="1:5" x14ac:dyDescent="0.25">
      <c r="A216" t="s">
        <v>237</v>
      </c>
      <c r="B216" t="s">
        <v>22</v>
      </c>
      <c r="C216" t="s">
        <v>30</v>
      </c>
      <c r="D216">
        <v>586182.04</v>
      </c>
      <c r="E216">
        <v>580378.26</v>
      </c>
    </row>
    <row r="217" spans="1:5" x14ac:dyDescent="0.25">
      <c r="A217" t="s">
        <v>237</v>
      </c>
      <c r="B217" t="s">
        <v>21</v>
      </c>
      <c r="C217" t="s">
        <v>30</v>
      </c>
      <c r="D217">
        <v>0</v>
      </c>
      <c r="E217">
        <v>0</v>
      </c>
    </row>
    <row r="218" spans="1:5" x14ac:dyDescent="0.25">
      <c r="A218" t="s">
        <v>189</v>
      </c>
      <c r="B218" t="s">
        <v>23</v>
      </c>
      <c r="C218" t="s">
        <v>25</v>
      </c>
      <c r="D218">
        <v>0</v>
      </c>
      <c r="E218">
        <v>0</v>
      </c>
    </row>
    <row r="219" spans="1:5" x14ac:dyDescent="0.25">
      <c r="A219" t="s">
        <v>189</v>
      </c>
      <c r="B219" t="s">
        <v>19</v>
      </c>
      <c r="C219" t="s">
        <v>25</v>
      </c>
      <c r="D219">
        <v>0</v>
      </c>
      <c r="E219">
        <v>0</v>
      </c>
    </row>
    <row r="220" spans="1:5" x14ac:dyDescent="0.25">
      <c r="A220" t="s">
        <v>189</v>
      </c>
      <c r="B220" t="s">
        <v>20</v>
      </c>
      <c r="C220" t="s">
        <v>25</v>
      </c>
      <c r="D220">
        <v>315821.57</v>
      </c>
      <c r="E220">
        <v>303347.37</v>
      </c>
    </row>
    <row r="221" spans="1:5" x14ac:dyDescent="0.25">
      <c r="A221" t="s">
        <v>189</v>
      </c>
      <c r="B221" t="s">
        <v>21</v>
      </c>
      <c r="C221" t="s">
        <v>25</v>
      </c>
      <c r="D221">
        <v>0</v>
      </c>
      <c r="E221">
        <v>0</v>
      </c>
    </row>
    <row r="222" spans="1:5" x14ac:dyDescent="0.25">
      <c r="A222" t="s">
        <v>189</v>
      </c>
      <c r="B222" t="s">
        <v>22</v>
      </c>
      <c r="C222" t="s">
        <v>25</v>
      </c>
      <c r="D222">
        <v>24005.01</v>
      </c>
      <c r="E222">
        <v>23767.34</v>
      </c>
    </row>
    <row r="223" spans="1:5" x14ac:dyDescent="0.25">
      <c r="A223" t="s">
        <v>189</v>
      </c>
      <c r="B223" t="s">
        <v>18</v>
      </c>
      <c r="C223" t="s">
        <v>25</v>
      </c>
      <c r="D223">
        <v>0</v>
      </c>
      <c r="E223">
        <v>0</v>
      </c>
    </row>
    <row r="224" spans="1:5" x14ac:dyDescent="0.25">
      <c r="A224" t="s">
        <v>189</v>
      </c>
      <c r="B224" t="s">
        <v>22</v>
      </c>
      <c r="C224" t="s">
        <v>26</v>
      </c>
      <c r="D224">
        <v>30299.759999999998</v>
      </c>
      <c r="E224">
        <v>29999.759999999998</v>
      </c>
    </row>
    <row r="225" spans="1:5" x14ac:dyDescent="0.25">
      <c r="A225" t="s">
        <v>189</v>
      </c>
      <c r="B225" t="s">
        <v>23</v>
      </c>
      <c r="C225" t="s">
        <v>26</v>
      </c>
      <c r="D225">
        <v>0</v>
      </c>
      <c r="E225">
        <v>0</v>
      </c>
    </row>
    <row r="226" spans="1:5" x14ac:dyDescent="0.25">
      <c r="A226" t="s">
        <v>189</v>
      </c>
      <c r="B226" t="s">
        <v>21</v>
      </c>
      <c r="C226" t="s">
        <v>26</v>
      </c>
      <c r="D226">
        <v>0</v>
      </c>
      <c r="E226">
        <v>0</v>
      </c>
    </row>
    <row r="227" spans="1:5" x14ac:dyDescent="0.25">
      <c r="A227" t="s">
        <v>189</v>
      </c>
      <c r="B227" t="s">
        <v>20</v>
      </c>
      <c r="C227" t="s">
        <v>26</v>
      </c>
      <c r="D227">
        <v>274356.82</v>
      </c>
      <c r="E227">
        <v>264994.46999999997</v>
      </c>
    </row>
    <row r="228" spans="1:5" x14ac:dyDescent="0.25">
      <c r="A228" t="s">
        <v>189</v>
      </c>
      <c r="B228" t="s">
        <v>18</v>
      </c>
      <c r="C228" t="s">
        <v>26</v>
      </c>
      <c r="D228">
        <v>0</v>
      </c>
      <c r="E228">
        <v>0</v>
      </c>
    </row>
    <row r="229" spans="1:5" x14ac:dyDescent="0.25">
      <c r="A229" t="s">
        <v>189</v>
      </c>
      <c r="B229" t="s">
        <v>19</v>
      </c>
      <c r="C229" t="s">
        <v>26</v>
      </c>
      <c r="D229">
        <v>0</v>
      </c>
      <c r="E229">
        <v>0</v>
      </c>
    </row>
    <row r="230" spans="1:5" x14ac:dyDescent="0.25">
      <c r="A230" t="s">
        <v>189</v>
      </c>
      <c r="B230" t="s">
        <v>22</v>
      </c>
      <c r="C230" t="s">
        <v>27</v>
      </c>
      <c r="D230">
        <v>45691.14</v>
      </c>
      <c r="E230">
        <v>45238.75</v>
      </c>
    </row>
    <row r="231" spans="1:5" x14ac:dyDescent="0.25">
      <c r="A231" t="s">
        <v>189</v>
      </c>
      <c r="B231" t="s">
        <v>21</v>
      </c>
      <c r="C231" t="s">
        <v>27</v>
      </c>
      <c r="D231">
        <v>0</v>
      </c>
      <c r="E231">
        <v>0</v>
      </c>
    </row>
    <row r="232" spans="1:5" x14ac:dyDescent="0.25">
      <c r="A232" t="s">
        <v>189</v>
      </c>
      <c r="B232" t="s">
        <v>18</v>
      </c>
      <c r="C232" t="s">
        <v>27</v>
      </c>
      <c r="D232">
        <v>0</v>
      </c>
      <c r="E232">
        <v>0</v>
      </c>
    </row>
    <row r="233" spans="1:5" x14ac:dyDescent="0.25">
      <c r="A233" t="s">
        <v>189</v>
      </c>
      <c r="B233" t="s">
        <v>23</v>
      </c>
      <c r="C233" t="s">
        <v>27</v>
      </c>
      <c r="D233">
        <v>0</v>
      </c>
      <c r="E233">
        <v>0</v>
      </c>
    </row>
    <row r="234" spans="1:5" x14ac:dyDescent="0.25">
      <c r="A234" t="s">
        <v>189</v>
      </c>
      <c r="B234" t="s">
        <v>19</v>
      </c>
      <c r="C234" t="s">
        <v>27</v>
      </c>
      <c r="D234">
        <v>0</v>
      </c>
      <c r="E234">
        <v>0</v>
      </c>
    </row>
    <row r="235" spans="1:5" x14ac:dyDescent="0.25">
      <c r="A235" t="s">
        <v>189</v>
      </c>
      <c r="B235" t="s">
        <v>20</v>
      </c>
      <c r="C235" t="s">
        <v>27</v>
      </c>
      <c r="D235">
        <v>287648.87</v>
      </c>
      <c r="E235">
        <v>275545.28000000003</v>
      </c>
    </row>
    <row r="236" spans="1:5" x14ac:dyDescent="0.25">
      <c r="A236" t="s">
        <v>189</v>
      </c>
      <c r="B236" t="s">
        <v>21</v>
      </c>
      <c r="C236" t="s">
        <v>28</v>
      </c>
      <c r="D236">
        <v>0</v>
      </c>
      <c r="E236">
        <v>0</v>
      </c>
    </row>
    <row r="237" spans="1:5" x14ac:dyDescent="0.25">
      <c r="A237" t="s">
        <v>189</v>
      </c>
      <c r="B237" t="s">
        <v>22</v>
      </c>
      <c r="C237" t="s">
        <v>28</v>
      </c>
      <c r="D237">
        <v>44965.61</v>
      </c>
      <c r="E237">
        <v>44520.41</v>
      </c>
    </row>
    <row r="238" spans="1:5" x14ac:dyDescent="0.25">
      <c r="A238" t="s">
        <v>189</v>
      </c>
      <c r="B238" t="s">
        <v>23</v>
      </c>
      <c r="C238" t="s">
        <v>28</v>
      </c>
      <c r="D238">
        <v>0</v>
      </c>
      <c r="E238">
        <v>0</v>
      </c>
    </row>
    <row r="239" spans="1:5" x14ac:dyDescent="0.25">
      <c r="A239" t="s">
        <v>189</v>
      </c>
      <c r="B239" t="s">
        <v>20</v>
      </c>
      <c r="C239" t="s">
        <v>28</v>
      </c>
      <c r="D239">
        <v>293522.93</v>
      </c>
      <c r="E239">
        <v>280739.47000000003</v>
      </c>
    </row>
    <row r="240" spans="1:5" x14ac:dyDescent="0.25">
      <c r="A240" t="s">
        <v>189</v>
      </c>
      <c r="B240" t="s">
        <v>18</v>
      </c>
      <c r="C240" t="s">
        <v>28</v>
      </c>
      <c r="D240">
        <v>0</v>
      </c>
      <c r="E240">
        <v>0</v>
      </c>
    </row>
    <row r="241" spans="1:5" x14ac:dyDescent="0.25">
      <c r="A241" t="s">
        <v>189</v>
      </c>
      <c r="B241" t="s">
        <v>19</v>
      </c>
      <c r="C241" t="s">
        <v>28</v>
      </c>
      <c r="D241">
        <v>0</v>
      </c>
      <c r="E241">
        <v>0</v>
      </c>
    </row>
    <row r="242" spans="1:5" x14ac:dyDescent="0.25">
      <c r="A242" t="s">
        <v>189</v>
      </c>
      <c r="B242" t="s">
        <v>22</v>
      </c>
      <c r="C242" t="s">
        <v>29</v>
      </c>
      <c r="D242">
        <v>58786.17</v>
      </c>
      <c r="E242">
        <v>58204.13</v>
      </c>
    </row>
    <row r="243" spans="1:5" x14ac:dyDescent="0.25">
      <c r="A243" t="s">
        <v>189</v>
      </c>
      <c r="B243" t="s">
        <v>23</v>
      </c>
      <c r="C243" t="s">
        <v>29</v>
      </c>
      <c r="D243">
        <v>0</v>
      </c>
      <c r="E243">
        <v>0</v>
      </c>
    </row>
    <row r="244" spans="1:5" x14ac:dyDescent="0.25">
      <c r="A244" t="s">
        <v>189</v>
      </c>
      <c r="B244" t="s">
        <v>19</v>
      </c>
      <c r="C244" t="s">
        <v>29</v>
      </c>
      <c r="D244">
        <v>0</v>
      </c>
      <c r="E244">
        <v>0</v>
      </c>
    </row>
    <row r="245" spans="1:5" x14ac:dyDescent="0.25">
      <c r="A245" t="s">
        <v>189</v>
      </c>
      <c r="B245" t="s">
        <v>20</v>
      </c>
      <c r="C245" t="s">
        <v>29</v>
      </c>
      <c r="D245">
        <v>317879.94</v>
      </c>
      <c r="E245">
        <v>301808.77999999997</v>
      </c>
    </row>
    <row r="246" spans="1:5" x14ac:dyDescent="0.25">
      <c r="A246" t="s">
        <v>189</v>
      </c>
      <c r="B246" t="s">
        <v>18</v>
      </c>
      <c r="C246" t="s">
        <v>29</v>
      </c>
      <c r="D246">
        <v>0</v>
      </c>
      <c r="E246">
        <v>0</v>
      </c>
    </row>
    <row r="247" spans="1:5" x14ac:dyDescent="0.25">
      <c r="A247" t="s">
        <v>189</v>
      </c>
      <c r="B247" t="s">
        <v>21</v>
      </c>
      <c r="C247" t="s">
        <v>29</v>
      </c>
      <c r="D247">
        <v>0</v>
      </c>
      <c r="E247">
        <v>0</v>
      </c>
    </row>
    <row r="248" spans="1:5" x14ac:dyDescent="0.25">
      <c r="A248" t="s">
        <v>189</v>
      </c>
      <c r="B248" t="s">
        <v>23</v>
      </c>
      <c r="C248" t="s">
        <v>30</v>
      </c>
      <c r="D248">
        <v>0</v>
      </c>
      <c r="E248">
        <v>0</v>
      </c>
    </row>
    <row r="249" spans="1:5" x14ac:dyDescent="0.25">
      <c r="A249" t="s">
        <v>189</v>
      </c>
      <c r="B249" t="s">
        <v>18</v>
      </c>
      <c r="C249" t="s">
        <v>30</v>
      </c>
      <c r="D249">
        <v>0</v>
      </c>
      <c r="E249">
        <v>0</v>
      </c>
    </row>
    <row r="250" spans="1:5" x14ac:dyDescent="0.25">
      <c r="A250" t="s">
        <v>189</v>
      </c>
      <c r="B250" t="s">
        <v>20</v>
      </c>
      <c r="C250" t="s">
        <v>30</v>
      </c>
      <c r="D250">
        <v>357820.67</v>
      </c>
      <c r="E250">
        <v>340019.54</v>
      </c>
    </row>
    <row r="251" spans="1:5" x14ac:dyDescent="0.25">
      <c r="A251" t="s">
        <v>189</v>
      </c>
      <c r="B251" t="s">
        <v>21</v>
      </c>
      <c r="C251" t="s">
        <v>30</v>
      </c>
      <c r="D251">
        <v>0</v>
      </c>
      <c r="E251">
        <v>0</v>
      </c>
    </row>
    <row r="252" spans="1:5" x14ac:dyDescent="0.25">
      <c r="A252" t="s">
        <v>189</v>
      </c>
      <c r="B252" t="s">
        <v>19</v>
      </c>
      <c r="C252" t="s">
        <v>30</v>
      </c>
      <c r="D252">
        <v>0</v>
      </c>
      <c r="E252">
        <v>0</v>
      </c>
    </row>
    <row r="253" spans="1:5" x14ac:dyDescent="0.25">
      <c r="A253" t="s">
        <v>189</v>
      </c>
      <c r="B253" t="s">
        <v>22</v>
      </c>
      <c r="C253" t="s">
        <v>30</v>
      </c>
      <c r="D253">
        <v>53806.19</v>
      </c>
      <c r="E253">
        <v>53273.46</v>
      </c>
    </row>
    <row r="254" spans="1:5" x14ac:dyDescent="0.25">
      <c r="A254" t="s">
        <v>190</v>
      </c>
      <c r="B254" t="s">
        <v>19</v>
      </c>
      <c r="C254" t="s">
        <v>25</v>
      </c>
      <c r="D254">
        <v>0</v>
      </c>
      <c r="E254">
        <v>0</v>
      </c>
    </row>
    <row r="255" spans="1:5" x14ac:dyDescent="0.25">
      <c r="A255" t="s">
        <v>190</v>
      </c>
      <c r="B255" t="s">
        <v>22</v>
      </c>
      <c r="C255" t="s">
        <v>25</v>
      </c>
      <c r="D255">
        <v>6100.3</v>
      </c>
      <c r="E255">
        <v>6039.9</v>
      </c>
    </row>
    <row r="256" spans="1:5" x14ac:dyDescent="0.25">
      <c r="A256" t="s">
        <v>190</v>
      </c>
      <c r="B256" t="s">
        <v>20</v>
      </c>
      <c r="C256" t="s">
        <v>25</v>
      </c>
      <c r="D256">
        <v>427027.18000000005</v>
      </c>
      <c r="E256">
        <v>407228.54</v>
      </c>
    </row>
    <row r="257" spans="1:5" x14ac:dyDescent="0.25">
      <c r="A257" t="s">
        <v>190</v>
      </c>
      <c r="B257" t="s">
        <v>21</v>
      </c>
      <c r="C257" t="s">
        <v>25</v>
      </c>
      <c r="D257">
        <v>51406.23</v>
      </c>
      <c r="E257">
        <v>50152.42</v>
      </c>
    </row>
    <row r="258" spans="1:5" x14ac:dyDescent="0.25">
      <c r="A258" t="s">
        <v>190</v>
      </c>
      <c r="B258" t="s">
        <v>18</v>
      </c>
      <c r="C258" t="s">
        <v>25</v>
      </c>
      <c r="D258">
        <v>2321.7800000000002</v>
      </c>
      <c r="E258">
        <v>2281.85</v>
      </c>
    </row>
    <row r="259" spans="1:5" x14ac:dyDescent="0.25">
      <c r="A259" t="s">
        <v>190</v>
      </c>
      <c r="B259" t="s">
        <v>23</v>
      </c>
      <c r="C259" t="s">
        <v>25</v>
      </c>
      <c r="D259">
        <v>0</v>
      </c>
      <c r="E259">
        <v>0</v>
      </c>
    </row>
    <row r="260" spans="1:5" x14ac:dyDescent="0.25">
      <c r="A260" t="s">
        <v>190</v>
      </c>
      <c r="B260" t="s">
        <v>20</v>
      </c>
      <c r="C260" t="s">
        <v>26</v>
      </c>
      <c r="D260">
        <v>405176.86</v>
      </c>
      <c r="E260">
        <v>385700.47</v>
      </c>
    </row>
    <row r="261" spans="1:5" x14ac:dyDescent="0.25">
      <c r="A261" t="s">
        <v>190</v>
      </c>
      <c r="B261" t="s">
        <v>22</v>
      </c>
      <c r="C261" t="s">
        <v>26</v>
      </c>
      <c r="D261">
        <v>8345.9699999999993</v>
      </c>
      <c r="E261">
        <v>8263.34</v>
      </c>
    </row>
    <row r="262" spans="1:5" x14ac:dyDescent="0.25">
      <c r="A262" t="s">
        <v>190</v>
      </c>
      <c r="B262" t="s">
        <v>21</v>
      </c>
      <c r="C262" t="s">
        <v>26</v>
      </c>
      <c r="D262">
        <v>48195.07</v>
      </c>
      <c r="E262">
        <v>47019.58</v>
      </c>
    </row>
    <row r="263" spans="1:5" x14ac:dyDescent="0.25">
      <c r="A263" t="s">
        <v>190</v>
      </c>
      <c r="B263" t="s">
        <v>23</v>
      </c>
      <c r="C263" t="s">
        <v>26</v>
      </c>
      <c r="D263">
        <v>0</v>
      </c>
      <c r="E263">
        <v>0</v>
      </c>
    </row>
    <row r="264" spans="1:5" x14ac:dyDescent="0.25">
      <c r="A264" t="s">
        <v>190</v>
      </c>
      <c r="B264" t="s">
        <v>19</v>
      </c>
      <c r="C264" t="s">
        <v>26</v>
      </c>
      <c r="D264">
        <v>0</v>
      </c>
      <c r="E264">
        <v>0</v>
      </c>
    </row>
    <row r="265" spans="1:5" x14ac:dyDescent="0.25">
      <c r="A265" t="s">
        <v>190</v>
      </c>
      <c r="B265" t="s">
        <v>18</v>
      </c>
      <c r="C265" t="s">
        <v>26</v>
      </c>
      <c r="D265">
        <v>1608.25</v>
      </c>
      <c r="E265">
        <v>1580.59</v>
      </c>
    </row>
    <row r="266" spans="1:5" x14ac:dyDescent="0.25">
      <c r="A266" t="s">
        <v>190</v>
      </c>
      <c r="B266" t="s">
        <v>23</v>
      </c>
      <c r="C266" t="s">
        <v>27</v>
      </c>
      <c r="D266">
        <v>0</v>
      </c>
      <c r="E266">
        <v>0</v>
      </c>
    </row>
    <row r="267" spans="1:5" x14ac:dyDescent="0.25">
      <c r="A267" t="s">
        <v>190</v>
      </c>
      <c r="B267" t="s">
        <v>18</v>
      </c>
      <c r="C267" t="s">
        <v>27</v>
      </c>
      <c r="D267">
        <v>5069.13</v>
      </c>
      <c r="E267">
        <v>4981.95</v>
      </c>
    </row>
    <row r="268" spans="1:5" x14ac:dyDescent="0.25">
      <c r="A268" t="s">
        <v>190</v>
      </c>
      <c r="B268" t="s">
        <v>22</v>
      </c>
      <c r="C268" t="s">
        <v>27</v>
      </c>
      <c r="D268">
        <v>11021.17</v>
      </c>
      <c r="E268">
        <v>10912.05</v>
      </c>
    </row>
    <row r="269" spans="1:5" x14ac:dyDescent="0.25">
      <c r="A269" t="s">
        <v>190</v>
      </c>
      <c r="B269" t="s">
        <v>21</v>
      </c>
      <c r="C269" t="s">
        <v>27</v>
      </c>
      <c r="D269">
        <v>40591.699999999997</v>
      </c>
      <c r="E269">
        <v>39601.660000000003</v>
      </c>
    </row>
    <row r="270" spans="1:5" x14ac:dyDescent="0.25">
      <c r="A270" t="s">
        <v>190</v>
      </c>
      <c r="B270" t="s">
        <v>20</v>
      </c>
      <c r="C270" t="s">
        <v>27</v>
      </c>
      <c r="D270">
        <v>401572.37000000005</v>
      </c>
      <c r="E270">
        <v>381520.27</v>
      </c>
    </row>
    <row r="271" spans="1:5" x14ac:dyDescent="0.25">
      <c r="A271" t="s">
        <v>190</v>
      </c>
      <c r="B271" t="s">
        <v>19</v>
      </c>
      <c r="C271" t="s">
        <v>27</v>
      </c>
      <c r="D271">
        <v>0</v>
      </c>
      <c r="E271">
        <v>0</v>
      </c>
    </row>
    <row r="272" spans="1:5" x14ac:dyDescent="0.25">
      <c r="A272" t="s">
        <v>190</v>
      </c>
      <c r="B272" t="s">
        <v>19</v>
      </c>
      <c r="C272" t="s">
        <v>28</v>
      </c>
      <c r="D272">
        <v>0</v>
      </c>
      <c r="E272">
        <v>0</v>
      </c>
    </row>
    <row r="273" spans="1:5" x14ac:dyDescent="0.25">
      <c r="A273" t="s">
        <v>190</v>
      </c>
      <c r="B273" t="s">
        <v>22</v>
      </c>
      <c r="C273" t="s">
        <v>28</v>
      </c>
      <c r="D273">
        <v>12642.8</v>
      </c>
      <c r="E273">
        <v>12517.62</v>
      </c>
    </row>
    <row r="274" spans="1:5" x14ac:dyDescent="0.25">
      <c r="A274" t="s">
        <v>190</v>
      </c>
      <c r="B274" t="s">
        <v>18</v>
      </c>
      <c r="C274" t="s">
        <v>28</v>
      </c>
      <c r="D274">
        <v>7134.7</v>
      </c>
      <c r="E274">
        <v>7011.99</v>
      </c>
    </row>
    <row r="275" spans="1:5" x14ac:dyDescent="0.25">
      <c r="A275" t="s">
        <v>190</v>
      </c>
      <c r="B275" t="s">
        <v>21</v>
      </c>
      <c r="C275" t="s">
        <v>28</v>
      </c>
      <c r="D275">
        <v>28694.23</v>
      </c>
      <c r="E275">
        <v>27994.37</v>
      </c>
    </row>
    <row r="276" spans="1:5" x14ac:dyDescent="0.25">
      <c r="A276" t="s">
        <v>190</v>
      </c>
      <c r="B276" t="s">
        <v>23</v>
      </c>
      <c r="C276" t="s">
        <v>28</v>
      </c>
      <c r="D276">
        <v>0</v>
      </c>
      <c r="E276">
        <v>0</v>
      </c>
    </row>
    <row r="277" spans="1:5" x14ac:dyDescent="0.25">
      <c r="A277" t="s">
        <v>190</v>
      </c>
      <c r="B277" t="s">
        <v>20</v>
      </c>
      <c r="C277" t="s">
        <v>28</v>
      </c>
      <c r="D277">
        <v>407302.60000000003</v>
      </c>
      <c r="E277">
        <v>390844.49000000005</v>
      </c>
    </row>
    <row r="278" spans="1:5" x14ac:dyDescent="0.25">
      <c r="A278" t="s">
        <v>190</v>
      </c>
      <c r="B278" t="s">
        <v>19</v>
      </c>
      <c r="C278" t="s">
        <v>29</v>
      </c>
      <c r="D278">
        <v>0</v>
      </c>
      <c r="E278">
        <v>0</v>
      </c>
    </row>
    <row r="279" spans="1:5" x14ac:dyDescent="0.25">
      <c r="A279" t="s">
        <v>190</v>
      </c>
      <c r="B279" t="s">
        <v>22</v>
      </c>
      <c r="C279" t="s">
        <v>29</v>
      </c>
      <c r="D279">
        <v>15088.98</v>
      </c>
      <c r="E279">
        <v>14939.58</v>
      </c>
    </row>
    <row r="280" spans="1:5" x14ac:dyDescent="0.25">
      <c r="A280" t="s">
        <v>190</v>
      </c>
      <c r="B280" t="s">
        <v>20</v>
      </c>
      <c r="C280" t="s">
        <v>29</v>
      </c>
      <c r="D280">
        <v>460672.66</v>
      </c>
      <c r="E280">
        <v>442833</v>
      </c>
    </row>
    <row r="281" spans="1:5" x14ac:dyDescent="0.25">
      <c r="A281" t="s">
        <v>190</v>
      </c>
      <c r="B281" t="s">
        <v>23</v>
      </c>
      <c r="C281" t="s">
        <v>29</v>
      </c>
      <c r="D281">
        <v>0</v>
      </c>
      <c r="E281">
        <v>0</v>
      </c>
    </row>
    <row r="282" spans="1:5" x14ac:dyDescent="0.25">
      <c r="A282" t="s">
        <v>190</v>
      </c>
      <c r="B282" t="s">
        <v>21</v>
      </c>
      <c r="C282" t="s">
        <v>29</v>
      </c>
      <c r="D282">
        <v>23584.66</v>
      </c>
      <c r="E282">
        <v>23009.42</v>
      </c>
    </row>
    <row r="283" spans="1:5" x14ac:dyDescent="0.25">
      <c r="A283" t="s">
        <v>190</v>
      </c>
      <c r="B283" t="s">
        <v>18</v>
      </c>
      <c r="C283" t="s">
        <v>29</v>
      </c>
      <c r="D283">
        <v>12661.32</v>
      </c>
      <c r="E283">
        <v>12443.56</v>
      </c>
    </row>
    <row r="284" spans="1:5" x14ac:dyDescent="0.25">
      <c r="A284" t="s">
        <v>190</v>
      </c>
      <c r="B284" t="s">
        <v>23</v>
      </c>
      <c r="C284" t="s">
        <v>30</v>
      </c>
      <c r="D284">
        <v>0</v>
      </c>
      <c r="E284">
        <v>0</v>
      </c>
    </row>
    <row r="285" spans="1:5" x14ac:dyDescent="0.25">
      <c r="A285" t="s">
        <v>190</v>
      </c>
      <c r="B285" t="s">
        <v>20</v>
      </c>
      <c r="C285" t="s">
        <v>30</v>
      </c>
      <c r="D285">
        <v>376187.05</v>
      </c>
      <c r="E285">
        <v>361685.77</v>
      </c>
    </row>
    <row r="286" spans="1:5" x14ac:dyDescent="0.25">
      <c r="A286" t="s">
        <v>190</v>
      </c>
      <c r="B286" t="s">
        <v>19</v>
      </c>
      <c r="C286" t="s">
        <v>30</v>
      </c>
      <c r="D286">
        <v>0</v>
      </c>
      <c r="E286">
        <v>0</v>
      </c>
    </row>
    <row r="287" spans="1:5" x14ac:dyDescent="0.25">
      <c r="A287" t="s">
        <v>190</v>
      </c>
      <c r="B287" t="s">
        <v>18</v>
      </c>
      <c r="C287" t="s">
        <v>30</v>
      </c>
      <c r="D287">
        <v>13560.5</v>
      </c>
      <c r="E287">
        <v>13327.27</v>
      </c>
    </row>
    <row r="288" spans="1:5" x14ac:dyDescent="0.25">
      <c r="A288" t="s">
        <v>190</v>
      </c>
      <c r="B288" t="s">
        <v>22</v>
      </c>
      <c r="C288" t="s">
        <v>30</v>
      </c>
      <c r="D288">
        <v>14004.05</v>
      </c>
      <c r="E288">
        <v>13865.4</v>
      </c>
    </row>
    <row r="289" spans="1:5" x14ac:dyDescent="0.25">
      <c r="A289" t="s">
        <v>190</v>
      </c>
      <c r="B289" t="s">
        <v>21</v>
      </c>
      <c r="C289" t="s">
        <v>30</v>
      </c>
      <c r="D289">
        <v>21627.57</v>
      </c>
      <c r="E289">
        <v>21100.07</v>
      </c>
    </row>
    <row r="290" spans="1:5" x14ac:dyDescent="0.25">
      <c r="A290" t="s">
        <v>192</v>
      </c>
      <c r="B290" t="s">
        <v>23</v>
      </c>
      <c r="C290" t="s">
        <v>25</v>
      </c>
      <c r="D290">
        <v>0</v>
      </c>
      <c r="E290">
        <v>0</v>
      </c>
    </row>
    <row r="291" spans="1:5" x14ac:dyDescent="0.25">
      <c r="A291" t="s">
        <v>192</v>
      </c>
      <c r="B291" t="s">
        <v>19</v>
      </c>
      <c r="C291" t="s">
        <v>25</v>
      </c>
      <c r="D291">
        <v>0</v>
      </c>
      <c r="E291">
        <v>0</v>
      </c>
    </row>
    <row r="292" spans="1:5" x14ac:dyDescent="0.25">
      <c r="A292" t="s">
        <v>192</v>
      </c>
      <c r="B292" t="s">
        <v>20</v>
      </c>
      <c r="C292" t="s">
        <v>25</v>
      </c>
      <c r="D292">
        <v>59490.009999999995</v>
      </c>
      <c r="E292">
        <v>56468.83</v>
      </c>
    </row>
    <row r="293" spans="1:5" x14ac:dyDescent="0.25">
      <c r="A293" t="s">
        <v>192</v>
      </c>
      <c r="B293" t="s">
        <v>21</v>
      </c>
      <c r="C293" t="s">
        <v>25</v>
      </c>
      <c r="D293">
        <v>390792.94</v>
      </c>
      <c r="E293">
        <v>381261.4</v>
      </c>
    </row>
    <row r="294" spans="1:5" x14ac:dyDescent="0.25">
      <c r="A294" t="s">
        <v>192</v>
      </c>
      <c r="B294" t="s">
        <v>22</v>
      </c>
      <c r="C294" t="s">
        <v>25</v>
      </c>
      <c r="D294">
        <v>4733.95</v>
      </c>
      <c r="E294">
        <v>4687.08</v>
      </c>
    </row>
    <row r="295" spans="1:5" x14ac:dyDescent="0.25">
      <c r="A295" t="s">
        <v>192</v>
      </c>
      <c r="B295" t="s">
        <v>18</v>
      </c>
      <c r="C295" t="s">
        <v>25</v>
      </c>
      <c r="D295">
        <v>13125.97</v>
      </c>
      <c r="E295">
        <v>12900.22</v>
      </c>
    </row>
    <row r="296" spans="1:5" x14ac:dyDescent="0.25">
      <c r="A296" t="s">
        <v>192</v>
      </c>
      <c r="B296" t="s">
        <v>22</v>
      </c>
      <c r="C296" t="s">
        <v>26</v>
      </c>
      <c r="D296">
        <v>3891.71</v>
      </c>
      <c r="E296">
        <v>3853.18</v>
      </c>
    </row>
    <row r="297" spans="1:5" x14ac:dyDescent="0.25">
      <c r="A297" t="s">
        <v>192</v>
      </c>
      <c r="B297" t="s">
        <v>23</v>
      </c>
      <c r="C297" t="s">
        <v>26</v>
      </c>
      <c r="D297">
        <v>0</v>
      </c>
      <c r="E297">
        <v>0</v>
      </c>
    </row>
    <row r="298" spans="1:5" x14ac:dyDescent="0.25">
      <c r="A298" t="s">
        <v>192</v>
      </c>
      <c r="B298" t="s">
        <v>21</v>
      </c>
      <c r="C298" t="s">
        <v>26</v>
      </c>
      <c r="D298">
        <v>467678.2</v>
      </c>
      <c r="E298">
        <v>456271.41</v>
      </c>
    </row>
    <row r="299" spans="1:5" x14ac:dyDescent="0.25">
      <c r="A299" t="s">
        <v>192</v>
      </c>
      <c r="B299" t="s">
        <v>20</v>
      </c>
      <c r="C299" t="s">
        <v>26</v>
      </c>
      <c r="D299">
        <v>49046.64</v>
      </c>
      <c r="E299">
        <v>46892.5</v>
      </c>
    </row>
    <row r="300" spans="1:5" x14ac:dyDescent="0.25">
      <c r="A300" t="s">
        <v>192</v>
      </c>
      <c r="B300" t="s">
        <v>18</v>
      </c>
      <c r="C300" t="s">
        <v>26</v>
      </c>
      <c r="D300">
        <v>12413.15</v>
      </c>
      <c r="E300">
        <v>12199.66</v>
      </c>
    </row>
    <row r="301" spans="1:5" x14ac:dyDescent="0.25">
      <c r="A301" t="s">
        <v>192</v>
      </c>
      <c r="B301" t="s">
        <v>19</v>
      </c>
      <c r="C301" t="s">
        <v>26</v>
      </c>
      <c r="D301">
        <v>0</v>
      </c>
      <c r="E301">
        <v>0</v>
      </c>
    </row>
    <row r="302" spans="1:5" x14ac:dyDescent="0.25">
      <c r="A302" t="s">
        <v>192</v>
      </c>
      <c r="B302" t="s">
        <v>22</v>
      </c>
      <c r="C302" t="s">
        <v>27</v>
      </c>
      <c r="D302">
        <v>8818.48</v>
      </c>
      <c r="E302">
        <v>8731.17</v>
      </c>
    </row>
    <row r="303" spans="1:5" x14ac:dyDescent="0.25">
      <c r="A303" t="s">
        <v>192</v>
      </c>
      <c r="B303" t="s">
        <v>21</v>
      </c>
      <c r="C303" t="s">
        <v>27</v>
      </c>
      <c r="D303">
        <v>452152.1</v>
      </c>
      <c r="E303">
        <v>441124</v>
      </c>
    </row>
    <row r="304" spans="1:5" x14ac:dyDescent="0.25">
      <c r="A304" t="s">
        <v>192</v>
      </c>
      <c r="B304" t="s">
        <v>18</v>
      </c>
      <c r="C304" t="s">
        <v>27</v>
      </c>
      <c r="D304">
        <v>18199.490000000002</v>
      </c>
      <c r="E304">
        <v>17886.48</v>
      </c>
    </row>
    <row r="305" spans="1:5" x14ac:dyDescent="0.25">
      <c r="A305" t="s">
        <v>192</v>
      </c>
      <c r="B305" t="s">
        <v>23</v>
      </c>
      <c r="C305" t="s">
        <v>27</v>
      </c>
      <c r="D305">
        <v>0</v>
      </c>
      <c r="E305">
        <v>0</v>
      </c>
    </row>
    <row r="306" spans="1:5" x14ac:dyDescent="0.25">
      <c r="A306" t="s">
        <v>192</v>
      </c>
      <c r="B306" t="s">
        <v>19</v>
      </c>
      <c r="C306" t="s">
        <v>27</v>
      </c>
      <c r="D306">
        <v>0</v>
      </c>
      <c r="E306">
        <v>0</v>
      </c>
    </row>
    <row r="307" spans="1:5" x14ac:dyDescent="0.25">
      <c r="A307" t="s">
        <v>192</v>
      </c>
      <c r="B307" t="s">
        <v>20</v>
      </c>
      <c r="C307" t="s">
        <v>27</v>
      </c>
      <c r="D307">
        <v>43321.29</v>
      </c>
      <c r="E307">
        <v>41255.32</v>
      </c>
    </row>
    <row r="308" spans="1:5" x14ac:dyDescent="0.25">
      <c r="A308" t="s">
        <v>192</v>
      </c>
      <c r="B308" t="s">
        <v>21</v>
      </c>
      <c r="C308" t="s">
        <v>28</v>
      </c>
      <c r="D308">
        <v>371452.75</v>
      </c>
      <c r="E308">
        <v>362392.93</v>
      </c>
    </row>
    <row r="309" spans="1:5" x14ac:dyDescent="0.25">
      <c r="A309" t="s">
        <v>192</v>
      </c>
      <c r="B309" t="s">
        <v>22</v>
      </c>
      <c r="C309" t="s">
        <v>28</v>
      </c>
      <c r="D309">
        <v>9298.51</v>
      </c>
      <c r="E309">
        <v>9206.4500000000007</v>
      </c>
    </row>
    <row r="310" spans="1:5" x14ac:dyDescent="0.25">
      <c r="A310" t="s">
        <v>192</v>
      </c>
      <c r="B310" t="s">
        <v>23</v>
      </c>
      <c r="C310" t="s">
        <v>28</v>
      </c>
      <c r="D310">
        <v>0</v>
      </c>
      <c r="E310">
        <v>0</v>
      </c>
    </row>
    <row r="311" spans="1:5" x14ac:dyDescent="0.25">
      <c r="A311" t="s">
        <v>192</v>
      </c>
      <c r="B311" t="s">
        <v>20</v>
      </c>
      <c r="C311" t="s">
        <v>28</v>
      </c>
      <c r="D311">
        <v>34433.64</v>
      </c>
      <c r="E311">
        <v>32576.07</v>
      </c>
    </row>
    <row r="312" spans="1:5" x14ac:dyDescent="0.25">
      <c r="A312" t="s">
        <v>192</v>
      </c>
      <c r="B312" t="s">
        <v>18</v>
      </c>
      <c r="C312" t="s">
        <v>28</v>
      </c>
      <c r="D312">
        <v>11290.48</v>
      </c>
      <c r="E312">
        <v>11096.29</v>
      </c>
    </row>
    <row r="313" spans="1:5" x14ac:dyDescent="0.25">
      <c r="A313" t="s">
        <v>192</v>
      </c>
      <c r="B313" t="s">
        <v>19</v>
      </c>
      <c r="C313" t="s">
        <v>28</v>
      </c>
      <c r="D313">
        <v>0</v>
      </c>
      <c r="E313">
        <v>0</v>
      </c>
    </row>
    <row r="314" spans="1:5" x14ac:dyDescent="0.25">
      <c r="A314" t="s">
        <v>192</v>
      </c>
      <c r="B314" t="s">
        <v>22</v>
      </c>
      <c r="C314" t="s">
        <v>29</v>
      </c>
      <c r="D314">
        <v>11023.5</v>
      </c>
      <c r="E314">
        <v>10914.36</v>
      </c>
    </row>
    <row r="315" spans="1:5" x14ac:dyDescent="0.25">
      <c r="A315" t="s">
        <v>192</v>
      </c>
      <c r="B315" t="s">
        <v>23</v>
      </c>
      <c r="C315" t="s">
        <v>29</v>
      </c>
      <c r="D315">
        <v>0</v>
      </c>
      <c r="E315">
        <v>0</v>
      </c>
    </row>
    <row r="316" spans="1:5" x14ac:dyDescent="0.25">
      <c r="A316" t="s">
        <v>192</v>
      </c>
      <c r="B316" t="s">
        <v>19</v>
      </c>
      <c r="C316" t="s">
        <v>29</v>
      </c>
      <c r="D316">
        <v>0</v>
      </c>
      <c r="E316">
        <v>0</v>
      </c>
    </row>
    <row r="317" spans="1:5" x14ac:dyDescent="0.25">
      <c r="A317" t="s">
        <v>192</v>
      </c>
      <c r="B317" t="s">
        <v>20</v>
      </c>
      <c r="C317" t="s">
        <v>29</v>
      </c>
      <c r="D317">
        <v>55005.46</v>
      </c>
      <c r="E317">
        <v>52821.57</v>
      </c>
    </row>
    <row r="318" spans="1:5" x14ac:dyDescent="0.25">
      <c r="A318" t="s">
        <v>192</v>
      </c>
      <c r="B318" t="s">
        <v>18</v>
      </c>
      <c r="C318" t="s">
        <v>29</v>
      </c>
      <c r="D318">
        <v>10044.86</v>
      </c>
      <c r="E318">
        <v>9872.1</v>
      </c>
    </row>
    <row r="319" spans="1:5" x14ac:dyDescent="0.25">
      <c r="A319" t="s">
        <v>192</v>
      </c>
      <c r="B319" t="s">
        <v>21</v>
      </c>
      <c r="C319" t="s">
        <v>29</v>
      </c>
      <c r="D319">
        <v>276366.28999999998</v>
      </c>
      <c r="E319">
        <v>269625.65000000002</v>
      </c>
    </row>
    <row r="320" spans="1:5" x14ac:dyDescent="0.25">
      <c r="A320" t="s">
        <v>192</v>
      </c>
      <c r="B320" t="s">
        <v>23</v>
      </c>
      <c r="C320" t="s">
        <v>30</v>
      </c>
      <c r="D320">
        <v>0</v>
      </c>
      <c r="E320">
        <v>0</v>
      </c>
    </row>
    <row r="321" spans="1:5" x14ac:dyDescent="0.25">
      <c r="A321" t="s">
        <v>192</v>
      </c>
      <c r="B321" t="s">
        <v>18</v>
      </c>
      <c r="C321" t="s">
        <v>30</v>
      </c>
      <c r="D321">
        <v>5542.58</v>
      </c>
      <c r="E321">
        <v>5447.25</v>
      </c>
    </row>
    <row r="322" spans="1:5" x14ac:dyDescent="0.25">
      <c r="A322" t="s">
        <v>192</v>
      </c>
      <c r="B322" t="s">
        <v>20</v>
      </c>
      <c r="C322" t="s">
        <v>30</v>
      </c>
      <c r="D322">
        <v>51241.11</v>
      </c>
      <c r="E322">
        <v>49009.49</v>
      </c>
    </row>
    <row r="323" spans="1:5" x14ac:dyDescent="0.25">
      <c r="A323" t="s">
        <v>192</v>
      </c>
      <c r="B323" t="s">
        <v>21</v>
      </c>
      <c r="C323" t="s">
        <v>30</v>
      </c>
      <c r="D323">
        <v>273657.02</v>
      </c>
      <c r="E323">
        <v>266982.46000000002</v>
      </c>
    </row>
    <row r="324" spans="1:5" x14ac:dyDescent="0.25">
      <c r="A324" t="s">
        <v>192</v>
      </c>
      <c r="B324" t="s">
        <v>19</v>
      </c>
      <c r="C324" t="s">
        <v>30</v>
      </c>
      <c r="D324">
        <v>0</v>
      </c>
      <c r="E324">
        <v>0</v>
      </c>
    </row>
    <row r="325" spans="1:5" x14ac:dyDescent="0.25">
      <c r="A325" t="s">
        <v>192</v>
      </c>
      <c r="B325" t="s">
        <v>22</v>
      </c>
      <c r="C325" t="s">
        <v>30</v>
      </c>
      <c r="D325">
        <v>13962.94</v>
      </c>
      <c r="E325">
        <v>13824.69</v>
      </c>
    </row>
    <row r="326" spans="1:5" x14ac:dyDescent="0.25">
      <c r="A326" t="s">
        <v>193</v>
      </c>
      <c r="B326" t="s">
        <v>23</v>
      </c>
      <c r="C326" t="s">
        <v>25</v>
      </c>
      <c r="D326">
        <v>9581.84</v>
      </c>
      <c r="E326">
        <v>8710.76</v>
      </c>
    </row>
    <row r="327" spans="1:5" x14ac:dyDescent="0.25">
      <c r="A327" t="s">
        <v>193</v>
      </c>
      <c r="B327" t="s">
        <v>19</v>
      </c>
      <c r="C327" t="s">
        <v>25</v>
      </c>
      <c r="D327">
        <v>1551133</v>
      </c>
      <c r="E327">
        <v>1495797</v>
      </c>
    </row>
    <row r="328" spans="1:5" x14ac:dyDescent="0.25">
      <c r="A328" t="s">
        <v>193</v>
      </c>
      <c r="B328" t="s">
        <v>20</v>
      </c>
      <c r="C328" t="s">
        <v>25</v>
      </c>
      <c r="D328">
        <v>10060.629999999999</v>
      </c>
      <c r="E328">
        <v>9005.17</v>
      </c>
    </row>
    <row r="329" spans="1:5" x14ac:dyDescent="0.25">
      <c r="A329" t="s">
        <v>193</v>
      </c>
      <c r="B329" t="s">
        <v>22</v>
      </c>
      <c r="C329" t="s">
        <v>25</v>
      </c>
      <c r="D329">
        <v>201409.39</v>
      </c>
      <c r="E329">
        <v>199415.24</v>
      </c>
    </row>
    <row r="330" spans="1:5" x14ac:dyDescent="0.25">
      <c r="A330" t="s">
        <v>193</v>
      </c>
      <c r="B330" t="s">
        <v>21</v>
      </c>
      <c r="C330" t="s">
        <v>25</v>
      </c>
      <c r="D330">
        <v>17105.62</v>
      </c>
      <c r="E330">
        <v>16688.41</v>
      </c>
    </row>
    <row r="331" spans="1:5" x14ac:dyDescent="0.25">
      <c r="A331" t="s">
        <v>193</v>
      </c>
      <c r="B331" t="s">
        <v>18</v>
      </c>
      <c r="C331" t="s">
        <v>25</v>
      </c>
      <c r="D331">
        <v>491234.77</v>
      </c>
      <c r="E331">
        <v>482786.01</v>
      </c>
    </row>
    <row r="332" spans="1:5" x14ac:dyDescent="0.25">
      <c r="A332" t="s">
        <v>193</v>
      </c>
      <c r="B332" t="s">
        <v>21</v>
      </c>
      <c r="C332" t="s">
        <v>26</v>
      </c>
      <c r="D332">
        <v>20563.3</v>
      </c>
      <c r="E332">
        <v>20061.759999999998</v>
      </c>
    </row>
    <row r="333" spans="1:5" x14ac:dyDescent="0.25">
      <c r="A333" t="s">
        <v>193</v>
      </c>
      <c r="B333" t="s">
        <v>18</v>
      </c>
      <c r="C333" t="s">
        <v>26</v>
      </c>
      <c r="D333">
        <v>445166.95</v>
      </c>
      <c r="E333">
        <v>437510.52</v>
      </c>
    </row>
    <row r="334" spans="1:5" x14ac:dyDescent="0.25">
      <c r="A334" t="s">
        <v>193</v>
      </c>
      <c r="B334" t="s">
        <v>20</v>
      </c>
      <c r="C334" t="s">
        <v>26</v>
      </c>
      <c r="D334">
        <v>5755.3</v>
      </c>
      <c r="E334">
        <v>5080.3999999999996</v>
      </c>
    </row>
    <row r="335" spans="1:5" x14ac:dyDescent="0.25">
      <c r="A335" t="s">
        <v>193</v>
      </c>
      <c r="B335" t="s">
        <v>22</v>
      </c>
      <c r="C335" t="s">
        <v>26</v>
      </c>
      <c r="D335">
        <v>265917.68</v>
      </c>
      <c r="E335">
        <v>263284.83</v>
      </c>
    </row>
    <row r="336" spans="1:5" x14ac:dyDescent="0.25">
      <c r="A336" t="s">
        <v>193</v>
      </c>
      <c r="B336" t="s">
        <v>23</v>
      </c>
      <c r="C336" t="s">
        <v>26</v>
      </c>
      <c r="D336">
        <v>16306.36</v>
      </c>
      <c r="E336">
        <v>14823.96</v>
      </c>
    </row>
    <row r="337" spans="1:5" x14ac:dyDescent="0.25">
      <c r="A337" t="s">
        <v>193</v>
      </c>
      <c r="B337" t="s">
        <v>19</v>
      </c>
      <c r="C337" t="s">
        <v>26</v>
      </c>
      <c r="D337">
        <v>1381839</v>
      </c>
      <c r="E337">
        <v>1330565</v>
      </c>
    </row>
    <row r="338" spans="1:5" x14ac:dyDescent="0.25">
      <c r="A338" t="s">
        <v>193</v>
      </c>
      <c r="B338" t="s">
        <v>22</v>
      </c>
      <c r="C338" t="s">
        <v>27</v>
      </c>
      <c r="D338">
        <v>314679.46999999997</v>
      </c>
      <c r="E338">
        <v>311563.83</v>
      </c>
    </row>
    <row r="339" spans="1:5" x14ac:dyDescent="0.25">
      <c r="A339" t="s">
        <v>193</v>
      </c>
      <c r="B339" t="s">
        <v>23</v>
      </c>
      <c r="C339" t="s">
        <v>27</v>
      </c>
      <c r="D339">
        <v>13268.95</v>
      </c>
      <c r="E339">
        <v>12062.68</v>
      </c>
    </row>
    <row r="340" spans="1:5" x14ac:dyDescent="0.25">
      <c r="A340" t="s">
        <v>193</v>
      </c>
      <c r="B340" t="s">
        <v>21</v>
      </c>
      <c r="C340" t="s">
        <v>27</v>
      </c>
      <c r="D340">
        <v>25974.44</v>
      </c>
      <c r="E340">
        <v>25340.92</v>
      </c>
    </row>
    <row r="341" spans="1:5" x14ac:dyDescent="0.25">
      <c r="A341" t="s">
        <v>193</v>
      </c>
      <c r="B341" t="s">
        <v>20</v>
      </c>
      <c r="C341" t="s">
        <v>27</v>
      </c>
      <c r="D341">
        <v>6456</v>
      </c>
      <c r="E341">
        <v>5811.3</v>
      </c>
    </row>
    <row r="342" spans="1:5" x14ac:dyDescent="0.25">
      <c r="A342" t="s">
        <v>193</v>
      </c>
      <c r="B342" t="s">
        <v>18</v>
      </c>
      <c r="C342" t="s">
        <v>27</v>
      </c>
      <c r="D342">
        <v>561521.21</v>
      </c>
      <c r="E342">
        <v>551863.6</v>
      </c>
    </row>
    <row r="343" spans="1:5" x14ac:dyDescent="0.25">
      <c r="A343" t="s">
        <v>193</v>
      </c>
      <c r="B343" t="s">
        <v>19</v>
      </c>
      <c r="C343" t="s">
        <v>27</v>
      </c>
      <c r="D343">
        <v>965654</v>
      </c>
      <c r="E343">
        <v>925743</v>
      </c>
    </row>
    <row r="344" spans="1:5" x14ac:dyDescent="0.25">
      <c r="A344" t="s">
        <v>193</v>
      </c>
      <c r="B344" t="s">
        <v>21</v>
      </c>
      <c r="C344" t="s">
        <v>28</v>
      </c>
      <c r="D344">
        <v>15373.53</v>
      </c>
      <c r="E344">
        <v>14998.57</v>
      </c>
    </row>
    <row r="345" spans="1:5" x14ac:dyDescent="0.25">
      <c r="A345" t="s">
        <v>193</v>
      </c>
      <c r="B345" t="s">
        <v>19</v>
      </c>
      <c r="C345" t="s">
        <v>28</v>
      </c>
      <c r="D345">
        <v>748956</v>
      </c>
      <c r="E345">
        <v>720109</v>
      </c>
    </row>
    <row r="346" spans="1:5" x14ac:dyDescent="0.25">
      <c r="A346" t="s">
        <v>193</v>
      </c>
      <c r="B346" t="s">
        <v>18</v>
      </c>
      <c r="C346" t="s">
        <v>28</v>
      </c>
      <c r="D346">
        <v>441867.35</v>
      </c>
      <c r="E346">
        <v>434267.67</v>
      </c>
    </row>
    <row r="347" spans="1:5" x14ac:dyDescent="0.25">
      <c r="A347" t="s">
        <v>193</v>
      </c>
      <c r="B347" t="s">
        <v>20</v>
      </c>
      <c r="C347" t="s">
        <v>28</v>
      </c>
      <c r="D347">
        <v>8858</v>
      </c>
      <c r="E347">
        <v>7967.8</v>
      </c>
    </row>
    <row r="348" spans="1:5" x14ac:dyDescent="0.25">
      <c r="A348" t="s">
        <v>193</v>
      </c>
      <c r="B348" t="s">
        <v>22</v>
      </c>
      <c r="C348" t="s">
        <v>28</v>
      </c>
      <c r="D348">
        <v>393814.79</v>
      </c>
      <c r="E348">
        <v>389915.63</v>
      </c>
    </row>
    <row r="349" spans="1:5" x14ac:dyDescent="0.25">
      <c r="A349" t="s">
        <v>193</v>
      </c>
      <c r="B349" t="s">
        <v>23</v>
      </c>
      <c r="C349" t="s">
        <v>28</v>
      </c>
      <c r="D349">
        <v>48715.67</v>
      </c>
      <c r="E349">
        <v>44286.97</v>
      </c>
    </row>
    <row r="350" spans="1:5" x14ac:dyDescent="0.25">
      <c r="A350" t="s">
        <v>193</v>
      </c>
      <c r="B350" t="s">
        <v>22</v>
      </c>
      <c r="C350" t="s">
        <v>29</v>
      </c>
      <c r="D350">
        <v>561442.91</v>
      </c>
      <c r="E350">
        <v>555884.06999999995</v>
      </c>
    </row>
    <row r="351" spans="1:5" x14ac:dyDescent="0.25">
      <c r="A351" t="s">
        <v>193</v>
      </c>
      <c r="B351" t="s">
        <v>23</v>
      </c>
      <c r="C351" t="s">
        <v>29</v>
      </c>
      <c r="D351">
        <v>64274.41</v>
      </c>
      <c r="E351">
        <v>58431.28</v>
      </c>
    </row>
    <row r="352" spans="1:5" x14ac:dyDescent="0.25">
      <c r="A352" t="s">
        <v>193</v>
      </c>
      <c r="B352" t="s">
        <v>18</v>
      </c>
      <c r="C352" t="s">
        <v>29</v>
      </c>
      <c r="D352">
        <v>163969.54999999999</v>
      </c>
      <c r="E352">
        <v>161149.43</v>
      </c>
    </row>
    <row r="353" spans="1:5" x14ac:dyDescent="0.25">
      <c r="A353" t="s">
        <v>193</v>
      </c>
      <c r="B353" t="s">
        <v>20</v>
      </c>
      <c r="C353" t="s">
        <v>29</v>
      </c>
      <c r="D353">
        <v>12173.81</v>
      </c>
      <c r="E353">
        <v>11017.66</v>
      </c>
    </row>
    <row r="354" spans="1:5" x14ac:dyDescent="0.25">
      <c r="A354" t="s">
        <v>193</v>
      </c>
      <c r="B354" t="s">
        <v>21</v>
      </c>
      <c r="C354" t="s">
        <v>29</v>
      </c>
      <c r="D354">
        <v>16091.61</v>
      </c>
      <c r="E354">
        <v>15699.13</v>
      </c>
    </row>
    <row r="355" spans="1:5" x14ac:dyDescent="0.25">
      <c r="A355" t="s">
        <v>193</v>
      </c>
      <c r="B355" t="s">
        <v>19</v>
      </c>
      <c r="C355" t="s">
        <v>29</v>
      </c>
      <c r="D355">
        <v>1352797</v>
      </c>
      <c r="E355">
        <v>1301003</v>
      </c>
    </row>
    <row r="356" spans="1:5" x14ac:dyDescent="0.25">
      <c r="A356" t="s">
        <v>193</v>
      </c>
      <c r="B356" t="s">
        <v>23</v>
      </c>
      <c r="C356" t="s">
        <v>30</v>
      </c>
      <c r="D356">
        <v>49272.89</v>
      </c>
      <c r="E356">
        <v>44793.54</v>
      </c>
    </row>
    <row r="357" spans="1:5" x14ac:dyDescent="0.25">
      <c r="A357" t="s">
        <v>193</v>
      </c>
      <c r="B357" t="s">
        <v>19</v>
      </c>
      <c r="C357" t="s">
        <v>30</v>
      </c>
      <c r="D357">
        <v>1429685</v>
      </c>
      <c r="E357">
        <v>1371396</v>
      </c>
    </row>
    <row r="358" spans="1:5" x14ac:dyDescent="0.25">
      <c r="A358" t="s">
        <v>193</v>
      </c>
      <c r="B358" t="s">
        <v>18</v>
      </c>
      <c r="C358" t="s">
        <v>30</v>
      </c>
      <c r="D358">
        <v>248240.33</v>
      </c>
      <c r="E358">
        <v>243970.84</v>
      </c>
    </row>
    <row r="359" spans="1:5" x14ac:dyDescent="0.25">
      <c r="A359" t="s">
        <v>193</v>
      </c>
      <c r="B359" t="s">
        <v>20</v>
      </c>
      <c r="C359" t="s">
        <v>30</v>
      </c>
      <c r="D359">
        <v>11729.44</v>
      </c>
      <c r="E359">
        <v>10652.11</v>
      </c>
    </row>
    <row r="360" spans="1:5" x14ac:dyDescent="0.25">
      <c r="A360" t="s">
        <v>193</v>
      </c>
      <c r="B360" t="s">
        <v>22</v>
      </c>
      <c r="C360" t="s">
        <v>30</v>
      </c>
      <c r="D360">
        <v>521023.85</v>
      </c>
      <c r="E360">
        <v>515865.2</v>
      </c>
    </row>
    <row r="361" spans="1:5" x14ac:dyDescent="0.25">
      <c r="A361" t="s">
        <v>193</v>
      </c>
      <c r="B361" t="s">
        <v>21</v>
      </c>
      <c r="C361" t="s">
        <v>30</v>
      </c>
      <c r="D361">
        <v>11660.92</v>
      </c>
      <c r="E361">
        <v>11376.51</v>
      </c>
    </row>
    <row r="362" spans="1:5" x14ac:dyDescent="0.25">
      <c r="A362" t="s">
        <v>194</v>
      </c>
      <c r="B362" t="s">
        <v>22</v>
      </c>
      <c r="C362" t="s">
        <v>25</v>
      </c>
      <c r="D362">
        <v>96533.21</v>
      </c>
      <c r="E362">
        <v>95577.44</v>
      </c>
    </row>
    <row r="363" spans="1:5" x14ac:dyDescent="0.25">
      <c r="A363" t="s">
        <v>194</v>
      </c>
      <c r="B363" t="s">
        <v>19</v>
      </c>
      <c r="C363" t="s">
        <v>25</v>
      </c>
      <c r="D363">
        <v>0</v>
      </c>
      <c r="E363">
        <v>0</v>
      </c>
    </row>
    <row r="364" spans="1:5" x14ac:dyDescent="0.25">
      <c r="A364" t="s">
        <v>194</v>
      </c>
      <c r="B364" t="s">
        <v>21</v>
      </c>
      <c r="C364" t="s">
        <v>25</v>
      </c>
      <c r="D364">
        <v>298125.56</v>
      </c>
      <c r="E364">
        <v>290854.2</v>
      </c>
    </row>
    <row r="365" spans="1:5" x14ac:dyDescent="0.25">
      <c r="A365" t="s">
        <v>194</v>
      </c>
      <c r="B365" t="s">
        <v>20</v>
      </c>
      <c r="C365" t="s">
        <v>25</v>
      </c>
      <c r="D365">
        <v>646814.48</v>
      </c>
      <c r="E365">
        <v>626820.5</v>
      </c>
    </row>
    <row r="366" spans="1:5" x14ac:dyDescent="0.25">
      <c r="A366" t="s">
        <v>194</v>
      </c>
      <c r="B366" t="s">
        <v>23</v>
      </c>
      <c r="C366" t="s">
        <v>25</v>
      </c>
      <c r="D366">
        <v>7213.3</v>
      </c>
      <c r="E366">
        <v>6557.55</v>
      </c>
    </row>
    <row r="367" spans="1:5" x14ac:dyDescent="0.25">
      <c r="A367" t="s">
        <v>194</v>
      </c>
      <c r="B367" t="s">
        <v>18</v>
      </c>
      <c r="C367" t="s">
        <v>25</v>
      </c>
      <c r="D367">
        <v>65.97</v>
      </c>
      <c r="E367">
        <v>64.84</v>
      </c>
    </row>
    <row r="368" spans="1:5" x14ac:dyDescent="0.25">
      <c r="A368" t="s">
        <v>194</v>
      </c>
      <c r="B368" t="s">
        <v>20</v>
      </c>
      <c r="C368" t="s">
        <v>26</v>
      </c>
      <c r="D368">
        <v>355793.12</v>
      </c>
      <c r="E368">
        <v>344985.57</v>
      </c>
    </row>
    <row r="369" spans="1:5" x14ac:dyDescent="0.25">
      <c r="A369" t="s">
        <v>194</v>
      </c>
      <c r="B369" t="s">
        <v>21</v>
      </c>
      <c r="C369" t="s">
        <v>26</v>
      </c>
      <c r="D369">
        <v>308178.06</v>
      </c>
      <c r="E369">
        <v>300661.52</v>
      </c>
    </row>
    <row r="370" spans="1:5" x14ac:dyDescent="0.25">
      <c r="A370" t="s">
        <v>194</v>
      </c>
      <c r="B370" t="s">
        <v>18</v>
      </c>
      <c r="C370" t="s">
        <v>26</v>
      </c>
      <c r="D370">
        <v>3099.43</v>
      </c>
      <c r="E370">
        <v>3046.12</v>
      </c>
    </row>
    <row r="371" spans="1:5" x14ac:dyDescent="0.25">
      <c r="A371" t="s">
        <v>194</v>
      </c>
      <c r="B371" t="s">
        <v>19</v>
      </c>
      <c r="C371" t="s">
        <v>26</v>
      </c>
      <c r="D371">
        <v>0</v>
      </c>
      <c r="E371">
        <v>0</v>
      </c>
    </row>
    <row r="372" spans="1:5" x14ac:dyDescent="0.25">
      <c r="A372" t="s">
        <v>194</v>
      </c>
      <c r="B372" t="s">
        <v>23</v>
      </c>
      <c r="C372" t="s">
        <v>26</v>
      </c>
      <c r="D372">
        <v>9571.94</v>
      </c>
      <c r="E372">
        <v>8701.76</v>
      </c>
    </row>
    <row r="373" spans="1:5" x14ac:dyDescent="0.25">
      <c r="A373" t="s">
        <v>194</v>
      </c>
      <c r="B373" t="s">
        <v>22</v>
      </c>
      <c r="C373" t="s">
        <v>26</v>
      </c>
      <c r="D373">
        <v>122227.99</v>
      </c>
      <c r="E373">
        <v>121017.81</v>
      </c>
    </row>
    <row r="374" spans="1:5" x14ac:dyDescent="0.25">
      <c r="A374" t="s">
        <v>194</v>
      </c>
      <c r="B374" t="s">
        <v>22</v>
      </c>
      <c r="C374" t="s">
        <v>27</v>
      </c>
      <c r="D374">
        <v>136214.85999999999</v>
      </c>
      <c r="E374">
        <v>134866.20000000001</v>
      </c>
    </row>
    <row r="375" spans="1:5" x14ac:dyDescent="0.25">
      <c r="A375" t="s">
        <v>194</v>
      </c>
      <c r="B375" t="s">
        <v>23</v>
      </c>
      <c r="C375" t="s">
        <v>27</v>
      </c>
      <c r="D375">
        <v>5375.49</v>
      </c>
      <c r="E375">
        <v>4886.8100000000004</v>
      </c>
    </row>
    <row r="376" spans="1:5" x14ac:dyDescent="0.25">
      <c r="A376" t="s">
        <v>194</v>
      </c>
      <c r="B376" t="s">
        <v>21</v>
      </c>
      <c r="C376" t="s">
        <v>27</v>
      </c>
      <c r="D376">
        <v>302279.42</v>
      </c>
      <c r="E376">
        <v>294906.75</v>
      </c>
    </row>
    <row r="377" spans="1:5" x14ac:dyDescent="0.25">
      <c r="A377" t="s">
        <v>194</v>
      </c>
      <c r="B377" t="s">
        <v>18</v>
      </c>
      <c r="C377" t="s">
        <v>27</v>
      </c>
      <c r="D377">
        <v>1988.96</v>
      </c>
      <c r="E377">
        <v>1954.75</v>
      </c>
    </row>
    <row r="378" spans="1:5" x14ac:dyDescent="0.25">
      <c r="A378" t="s">
        <v>194</v>
      </c>
      <c r="B378" t="s">
        <v>20</v>
      </c>
      <c r="C378" t="s">
        <v>27</v>
      </c>
      <c r="D378">
        <v>306373.82999999996</v>
      </c>
      <c r="E378">
        <v>296038</v>
      </c>
    </row>
    <row r="379" spans="1:5" x14ac:dyDescent="0.25">
      <c r="A379" t="s">
        <v>194</v>
      </c>
      <c r="B379" t="s">
        <v>19</v>
      </c>
      <c r="C379" t="s">
        <v>27</v>
      </c>
      <c r="D379">
        <v>0</v>
      </c>
      <c r="E379">
        <v>0</v>
      </c>
    </row>
    <row r="380" spans="1:5" x14ac:dyDescent="0.25">
      <c r="A380" t="s">
        <v>194</v>
      </c>
      <c r="B380" t="s">
        <v>21</v>
      </c>
      <c r="C380" t="s">
        <v>28</v>
      </c>
      <c r="D380">
        <v>196586.37</v>
      </c>
      <c r="E380">
        <v>191791.58</v>
      </c>
    </row>
    <row r="381" spans="1:5" x14ac:dyDescent="0.25">
      <c r="A381" t="s">
        <v>194</v>
      </c>
      <c r="B381" t="s">
        <v>22</v>
      </c>
      <c r="C381" t="s">
        <v>28</v>
      </c>
      <c r="D381">
        <v>212996.07</v>
      </c>
      <c r="E381">
        <v>210887.2</v>
      </c>
    </row>
    <row r="382" spans="1:5" x14ac:dyDescent="0.25">
      <c r="A382" t="s">
        <v>194</v>
      </c>
      <c r="B382" t="s">
        <v>19</v>
      </c>
      <c r="C382" t="s">
        <v>28</v>
      </c>
      <c r="D382">
        <v>0</v>
      </c>
      <c r="E382">
        <v>0</v>
      </c>
    </row>
    <row r="383" spans="1:5" x14ac:dyDescent="0.25">
      <c r="A383" t="s">
        <v>194</v>
      </c>
      <c r="B383" t="s">
        <v>20</v>
      </c>
      <c r="C383" t="s">
        <v>28</v>
      </c>
      <c r="D383">
        <v>355712.13</v>
      </c>
      <c r="E383">
        <v>346830.81</v>
      </c>
    </row>
    <row r="384" spans="1:5" x14ac:dyDescent="0.25">
      <c r="A384" t="s">
        <v>194</v>
      </c>
      <c r="B384" t="s">
        <v>23</v>
      </c>
      <c r="C384" t="s">
        <v>28</v>
      </c>
      <c r="D384">
        <v>9918.35</v>
      </c>
      <c r="E384">
        <v>9016.68</v>
      </c>
    </row>
    <row r="385" spans="1:5" x14ac:dyDescent="0.25">
      <c r="A385" t="s">
        <v>194</v>
      </c>
      <c r="B385" t="s">
        <v>18</v>
      </c>
      <c r="C385" t="s">
        <v>28</v>
      </c>
      <c r="D385">
        <v>1960.71</v>
      </c>
      <c r="E385">
        <v>1926.99</v>
      </c>
    </row>
    <row r="386" spans="1:5" x14ac:dyDescent="0.25">
      <c r="A386" t="s">
        <v>194</v>
      </c>
      <c r="B386" t="s">
        <v>22</v>
      </c>
      <c r="C386" t="s">
        <v>29</v>
      </c>
      <c r="D386">
        <v>271497.28000000003</v>
      </c>
      <c r="E386">
        <v>268809.19</v>
      </c>
    </row>
    <row r="387" spans="1:5" x14ac:dyDescent="0.25">
      <c r="A387" t="s">
        <v>194</v>
      </c>
      <c r="B387" t="s">
        <v>23</v>
      </c>
      <c r="C387" t="s">
        <v>29</v>
      </c>
      <c r="D387">
        <v>21076.03</v>
      </c>
      <c r="E387">
        <v>19160.03</v>
      </c>
    </row>
    <row r="388" spans="1:5" x14ac:dyDescent="0.25">
      <c r="A388" t="s">
        <v>194</v>
      </c>
      <c r="B388" t="s">
        <v>18</v>
      </c>
      <c r="C388" t="s">
        <v>29</v>
      </c>
      <c r="D388">
        <v>538.6</v>
      </c>
      <c r="E388">
        <v>529.34</v>
      </c>
    </row>
    <row r="389" spans="1:5" x14ac:dyDescent="0.25">
      <c r="A389" t="s">
        <v>194</v>
      </c>
      <c r="B389" t="s">
        <v>21</v>
      </c>
      <c r="C389" t="s">
        <v>29</v>
      </c>
      <c r="D389">
        <v>211429.87</v>
      </c>
      <c r="E389">
        <v>206273.04</v>
      </c>
    </row>
    <row r="390" spans="1:5" x14ac:dyDescent="0.25">
      <c r="A390" t="s">
        <v>194</v>
      </c>
      <c r="B390" t="s">
        <v>20</v>
      </c>
      <c r="C390" t="s">
        <v>29</v>
      </c>
      <c r="D390">
        <v>220479.34999999998</v>
      </c>
      <c r="E390">
        <v>214430.47999999998</v>
      </c>
    </row>
    <row r="391" spans="1:5" x14ac:dyDescent="0.25">
      <c r="A391" t="s">
        <v>194</v>
      </c>
      <c r="B391" t="s">
        <v>19</v>
      </c>
      <c r="C391" t="s">
        <v>29</v>
      </c>
      <c r="D391">
        <v>0</v>
      </c>
      <c r="E391">
        <v>0</v>
      </c>
    </row>
    <row r="392" spans="1:5" x14ac:dyDescent="0.25">
      <c r="A392" t="s">
        <v>194</v>
      </c>
      <c r="B392" t="s">
        <v>23</v>
      </c>
      <c r="C392" t="s">
        <v>30</v>
      </c>
      <c r="D392">
        <v>27047.35</v>
      </c>
      <c r="E392">
        <v>24588.5</v>
      </c>
    </row>
    <row r="393" spans="1:5" x14ac:dyDescent="0.25">
      <c r="A393" t="s">
        <v>194</v>
      </c>
      <c r="B393" t="s">
        <v>20</v>
      </c>
      <c r="C393" t="s">
        <v>30</v>
      </c>
      <c r="D393">
        <v>333097.19</v>
      </c>
      <c r="E393">
        <v>325149.95</v>
      </c>
    </row>
    <row r="394" spans="1:5" x14ac:dyDescent="0.25">
      <c r="A394" t="s">
        <v>194</v>
      </c>
      <c r="B394" t="s">
        <v>19</v>
      </c>
      <c r="C394" t="s">
        <v>30</v>
      </c>
      <c r="D394">
        <v>0</v>
      </c>
      <c r="E394">
        <v>0</v>
      </c>
    </row>
    <row r="395" spans="1:5" x14ac:dyDescent="0.25">
      <c r="A395" t="s">
        <v>194</v>
      </c>
      <c r="B395" t="s">
        <v>18</v>
      </c>
      <c r="C395" t="s">
        <v>30</v>
      </c>
      <c r="D395">
        <v>1118.32</v>
      </c>
      <c r="E395">
        <v>1099.0899999999999</v>
      </c>
    </row>
    <row r="396" spans="1:5" x14ac:dyDescent="0.25">
      <c r="A396" t="s">
        <v>194</v>
      </c>
      <c r="B396" t="s">
        <v>21</v>
      </c>
      <c r="C396" t="s">
        <v>30</v>
      </c>
      <c r="D396">
        <v>213418.55</v>
      </c>
      <c r="E396">
        <v>208213.22</v>
      </c>
    </row>
    <row r="397" spans="1:5" x14ac:dyDescent="0.25">
      <c r="A397" t="s">
        <v>194</v>
      </c>
      <c r="B397" t="s">
        <v>22</v>
      </c>
      <c r="C397" t="s">
        <v>30</v>
      </c>
      <c r="D397">
        <v>236413.48</v>
      </c>
      <c r="E397">
        <v>234072.75</v>
      </c>
    </row>
    <row r="398" spans="1:5" x14ac:dyDescent="0.25">
      <c r="A398" t="s">
        <v>196</v>
      </c>
      <c r="B398" t="s">
        <v>19</v>
      </c>
      <c r="C398" t="s">
        <v>25</v>
      </c>
      <c r="D398">
        <v>0</v>
      </c>
      <c r="E398">
        <v>0</v>
      </c>
    </row>
    <row r="399" spans="1:5" x14ac:dyDescent="0.25">
      <c r="A399" t="s">
        <v>196</v>
      </c>
      <c r="B399" t="s">
        <v>22</v>
      </c>
      <c r="C399" t="s">
        <v>25</v>
      </c>
      <c r="D399">
        <v>7195.07</v>
      </c>
      <c r="E399">
        <v>7123.83</v>
      </c>
    </row>
    <row r="400" spans="1:5" x14ac:dyDescent="0.25">
      <c r="A400" t="s">
        <v>196</v>
      </c>
      <c r="B400" t="s">
        <v>20</v>
      </c>
      <c r="C400" t="s">
        <v>25</v>
      </c>
      <c r="D400">
        <v>226543.02000000002</v>
      </c>
      <c r="E400">
        <v>221569.66999999998</v>
      </c>
    </row>
    <row r="401" spans="1:5" x14ac:dyDescent="0.25">
      <c r="A401" t="s">
        <v>196</v>
      </c>
      <c r="B401" t="s">
        <v>21</v>
      </c>
      <c r="C401" t="s">
        <v>25</v>
      </c>
      <c r="D401">
        <v>108888.72</v>
      </c>
      <c r="E401">
        <v>106232.9</v>
      </c>
    </row>
    <row r="402" spans="1:5" x14ac:dyDescent="0.25">
      <c r="A402" t="s">
        <v>196</v>
      </c>
      <c r="B402" t="s">
        <v>18</v>
      </c>
      <c r="C402" t="s">
        <v>25</v>
      </c>
      <c r="D402">
        <v>903.9</v>
      </c>
      <c r="E402">
        <v>888.35</v>
      </c>
    </row>
    <row r="403" spans="1:5" x14ac:dyDescent="0.25">
      <c r="A403" t="s">
        <v>196</v>
      </c>
      <c r="B403" t="s">
        <v>23</v>
      </c>
      <c r="C403" t="s">
        <v>25</v>
      </c>
      <c r="D403">
        <v>0</v>
      </c>
      <c r="E403">
        <v>0</v>
      </c>
    </row>
    <row r="404" spans="1:5" x14ac:dyDescent="0.25">
      <c r="A404" t="s">
        <v>196</v>
      </c>
      <c r="B404" t="s">
        <v>20</v>
      </c>
      <c r="C404" t="s">
        <v>26</v>
      </c>
      <c r="D404">
        <v>154478.13</v>
      </c>
      <c r="E404">
        <v>150902.54999999999</v>
      </c>
    </row>
    <row r="405" spans="1:5" x14ac:dyDescent="0.25">
      <c r="A405" t="s">
        <v>196</v>
      </c>
      <c r="B405" t="s">
        <v>22</v>
      </c>
      <c r="C405" t="s">
        <v>26</v>
      </c>
      <c r="D405">
        <v>8582.2199999999993</v>
      </c>
      <c r="E405">
        <v>8497.25</v>
      </c>
    </row>
    <row r="406" spans="1:5" x14ac:dyDescent="0.25">
      <c r="A406" t="s">
        <v>196</v>
      </c>
      <c r="B406" t="s">
        <v>21</v>
      </c>
      <c r="C406" t="s">
        <v>26</v>
      </c>
      <c r="D406">
        <v>114162.34</v>
      </c>
      <c r="E406">
        <v>111377.89</v>
      </c>
    </row>
    <row r="407" spans="1:5" x14ac:dyDescent="0.25">
      <c r="A407" t="s">
        <v>196</v>
      </c>
      <c r="B407" t="s">
        <v>23</v>
      </c>
      <c r="C407" t="s">
        <v>26</v>
      </c>
      <c r="D407">
        <v>0</v>
      </c>
      <c r="E407">
        <v>0</v>
      </c>
    </row>
    <row r="408" spans="1:5" x14ac:dyDescent="0.25">
      <c r="A408" t="s">
        <v>196</v>
      </c>
      <c r="B408" t="s">
        <v>18</v>
      </c>
      <c r="C408" t="s">
        <v>26</v>
      </c>
      <c r="D408">
        <v>2969.52</v>
      </c>
      <c r="E408">
        <v>2918.45</v>
      </c>
    </row>
    <row r="409" spans="1:5" x14ac:dyDescent="0.25">
      <c r="A409" t="s">
        <v>196</v>
      </c>
      <c r="B409" t="s">
        <v>19</v>
      </c>
      <c r="C409" t="s">
        <v>26</v>
      </c>
      <c r="D409">
        <v>0</v>
      </c>
      <c r="E409">
        <v>0</v>
      </c>
    </row>
    <row r="410" spans="1:5" x14ac:dyDescent="0.25">
      <c r="A410" t="s">
        <v>196</v>
      </c>
      <c r="B410" t="s">
        <v>23</v>
      </c>
      <c r="C410" t="s">
        <v>27</v>
      </c>
      <c r="D410">
        <v>0</v>
      </c>
      <c r="E410">
        <v>0</v>
      </c>
    </row>
    <row r="411" spans="1:5" x14ac:dyDescent="0.25">
      <c r="A411" t="s">
        <v>196</v>
      </c>
      <c r="B411" t="s">
        <v>22</v>
      </c>
      <c r="C411" t="s">
        <v>27</v>
      </c>
      <c r="D411">
        <v>11479.4</v>
      </c>
      <c r="E411">
        <v>11365.74</v>
      </c>
    </row>
    <row r="412" spans="1:5" x14ac:dyDescent="0.25">
      <c r="A412" t="s">
        <v>196</v>
      </c>
      <c r="B412" t="s">
        <v>18</v>
      </c>
      <c r="C412" t="s">
        <v>27</v>
      </c>
      <c r="D412">
        <v>6207.6</v>
      </c>
      <c r="E412">
        <v>6100.84</v>
      </c>
    </row>
    <row r="413" spans="1:5" x14ac:dyDescent="0.25">
      <c r="A413" t="s">
        <v>196</v>
      </c>
      <c r="B413" t="s">
        <v>21</v>
      </c>
      <c r="C413" t="s">
        <v>27</v>
      </c>
      <c r="D413">
        <v>72071.539999999994</v>
      </c>
      <c r="E413">
        <v>70313.7</v>
      </c>
    </row>
    <row r="414" spans="1:5" x14ac:dyDescent="0.25">
      <c r="A414" t="s">
        <v>196</v>
      </c>
      <c r="B414" t="s">
        <v>19</v>
      </c>
      <c r="C414" t="s">
        <v>27</v>
      </c>
      <c r="D414">
        <v>0</v>
      </c>
      <c r="E414">
        <v>0</v>
      </c>
    </row>
    <row r="415" spans="1:5" x14ac:dyDescent="0.25">
      <c r="A415" t="s">
        <v>196</v>
      </c>
      <c r="B415" t="s">
        <v>20</v>
      </c>
      <c r="C415" t="s">
        <v>27</v>
      </c>
      <c r="D415">
        <v>157620.43</v>
      </c>
      <c r="E415">
        <v>154052.23000000001</v>
      </c>
    </row>
    <row r="416" spans="1:5" x14ac:dyDescent="0.25">
      <c r="A416" t="s">
        <v>196</v>
      </c>
      <c r="B416" t="s">
        <v>23</v>
      </c>
      <c r="C416" t="s">
        <v>28</v>
      </c>
      <c r="D416">
        <v>0</v>
      </c>
      <c r="E416">
        <v>0</v>
      </c>
    </row>
    <row r="417" spans="1:5" x14ac:dyDescent="0.25">
      <c r="A417" t="s">
        <v>196</v>
      </c>
      <c r="B417" t="s">
        <v>22</v>
      </c>
      <c r="C417" t="s">
        <v>28</v>
      </c>
      <c r="D417">
        <v>12792.66</v>
      </c>
      <c r="E417">
        <v>12666</v>
      </c>
    </row>
    <row r="418" spans="1:5" x14ac:dyDescent="0.25">
      <c r="A418" t="s">
        <v>196</v>
      </c>
      <c r="B418" t="s">
        <v>18</v>
      </c>
      <c r="C418" t="s">
        <v>28</v>
      </c>
      <c r="D418">
        <v>7709.85</v>
      </c>
      <c r="E418">
        <v>7577.25</v>
      </c>
    </row>
    <row r="419" spans="1:5" x14ac:dyDescent="0.25">
      <c r="A419" t="s">
        <v>196</v>
      </c>
      <c r="B419" t="s">
        <v>21</v>
      </c>
      <c r="C419" t="s">
        <v>28</v>
      </c>
      <c r="D419">
        <v>78124.149999999994</v>
      </c>
      <c r="E419">
        <v>76218.679999999993</v>
      </c>
    </row>
    <row r="420" spans="1:5" x14ac:dyDescent="0.25">
      <c r="A420" t="s">
        <v>196</v>
      </c>
      <c r="B420" t="s">
        <v>20</v>
      </c>
      <c r="C420" t="s">
        <v>28</v>
      </c>
      <c r="D420">
        <v>122588.65</v>
      </c>
      <c r="E420">
        <v>119643.26000000001</v>
      </c>
    </row>
    <row r="421" spans="1:5" x14ac:dyDescent="0.25">
      <c r="A421" t="s">
        <v>196</v>
      </c>
      <c r="B421" t="s">
        <v>19</v>
      </c>
      <c r="C421" t="s">
        <v>28</v>
      </c>
      <c r="D421">
        <v>0</v>
      </c>
      <c r="E421">
        <v>0</v>
      </c>
    </row>
    <row r="422" spans="1:5" x14ac:dyDescent="0.25">
      <c r="A422" t="s">
        <v>196</v>
      </c>
      <c r="B422" t="s">
        <v>19</v>
      </c>
      <c r="C422" t="s">
        <v>29</v>
      </c>
      <c r="D422">
        <v>0</v>
      </c>
      <c r="E422">
        <v>0</v>
      </c>
    </row>
    <row r="423" spans="1:5" x14ac:dyDescent="0.25">
      <c r="A423" t="s">
        <v>196</v>
      </c>
      <c r="B423" t="s">
        <v>23</v>
      </c>
      <c r="C423" t="s">
        <v>29</v>
      </c>
      <c r="D423">
        <v>0</v>
      </c>
      <c r="E423">
        <v>0</v>
      </c>
    </row>
    <row r="424" spans="1:5" x14ac:dyDescent="0.25">
      <c r="A424" t="s">
        <v>196</v>
      </c>
      <c r="B424" t="s">
        <v>22</v>
      </c>
      <c r="C424" t="s">
        <v>29</v>
      </c>
      <c r="D424">
        <v>16335.62</v>
      </c>
      <c r="E424">
        <v>16173.88</v>
      </c>
    </row>
    <row r="425" spans="1:5" x14ac:dyDescent="0.25">
      <c r="A425" t="s">
        <v>196</v>
      </c>
      <c r="B425" t="s">
        <v>20</v>
      </c>
      <c r="C425" t="s">
        <v>29</v>
      </c>
      <c r="D425">
        <v>137319.19</v>
      </c>
      <c r="E425">
        <v>134545.5</v>
      </c>
    </row>
    <row r="426" spans="1:5" x14ac:dyDescent="0.25">
      <c r="A426" t="s">
        <v>196</v>
      </c>
      <c r="B426" t="s">
        <v>21</v>
      </c>
      <c r="C426" t="s">
        <v>29</v>
      </c>
      <c r="D426">
        <v>58382.75</v>
      </c>
      <c r="E426">
        <v>56958.78</v>
      </c>
    </row>
    <row r="427" spans="1:5" x14ac:dyDescent="0.25">
      <c r="A427" t="s">
        <v>196</v>
      </c>
      <c r="B427" t="s">
        <v>18</v>
      </c>
      <c r="C427" t="s">
        <v>29</v>
      </c>
      <c r="D427">
        <v>8642.16</v>
      </c>
      <c r="E427">
        <v>8493.52</v>
      </c>
    </row>
    <row r="428" spans="1:5" x14ac:dyDescent="0.25">
      <c r="A428" t="s">
        <v>196</v>
      </c>
      <c r="B428" t="s">
        <v>19</v>
      </c>
      <c r="C428" t="s">
        <v>30</v>
      </c>
      <c r="D428">
        <v>0</v>
      </c>
      <c r="E428">
        <v>0</v>
      </c>
    </row>
    <row r="429" spans="1:5" x14ac:dyDescent="0.25">
      <c r="A429" t="s">
        <v>196</v>
      </c>
      <c r="B429" t="s">
        <v>23</v>
      </c>
      <c r="C429" t="s">
        <v>30</v>
      </c>
      <c r="D429">
        <v>0</v>
      </c>
      <c r="E429">
        <v>0</v>
      </c>
    </row>
    <row r="430" spans="1:5" x14ac:dyDescent="0.25">
      <c r="A430" t="s">
        <v>196</v>
      </c>
      <c r="B430" t="s">
        <v>20</v>
      </c>
      <c r="C430" t="s">
        <v>30</v>
      </c>
      <c r="D430">
        <v>154575.89000000001</v>
      </c>
      <c r="E430">
        <v>151134.89000000001</v>
      </c>
    </row>
    <row r="431" spans="1:5" x14ac:dyDescent="0.25">
      <c r="A431" t="s">
        <v>196</v>
      </c>
      <c r="B431" t="s">
        <v>21</v>
      </c>
      <c r="C431" t="s">
        <v>30</v>
      </c>
      <c r="D431">
        <v>56234.63</v>
      </c>
      <c r="E431">
        <v>54863.05</v>
      </c>
    </row>
    <row r="432" spans="1:5" x14ac:dyDescent="0.25">
      <c r="A432" t="s">
        <v>196</v>
      </c>
      <c r="B432" t="s">
        <v>22</v>
      </c>
      <c r="C432" t="s">
        <v>30</v>
      </c>
      <c r="D432">
        <v>16516.55</v>
      </c>
      <c r="E432">
        <v>16353.02</v>
      </c>
    </row>
    <row r="433" spans="1:5" x14ac:dyDescent="0.25">
      <c r="A433" t="s">
        <v>196</v>
      </c>
      <c r="B433" t="s">
        <v>18</v>
      </c>
      <c r="C433" t="s">
        <v>30</v>
      </c>
      <c r="D433">
        <v>6909.94</v>
      </c>
      <c r="E433">
        <v>6791.1</v>
      </c>
    </row>
    <row r="434" spans="1:5" x14ac:dyDescent="0.25">
      <c r="A434" t="s">
        <v>198</v>
      </c>
      <c r="B434" t="s">
        <v>19</v>
      </c>
      <c r="C434" t="s">
        <v>25</v>
      </c>
      <c r="D434">
        <v>0</v>
      </c>
      <c r="E434">
        <v>0</v>
      </c>
    </row>
    <row r="435" spans="1:5" x14ac:dyDescent="0.25">
      <c r="A435" t="s">
        <v>198</v>
      </c>
      <c r="B435" t="s">
        <v>20</v>
      </c>
      <c r="C435" t="s">
        <v>25</v>
      </c>
      <c r="D435">
        <v>84943.5</v>
      </c>
      <c r="E435">
        <v>82856.84</v>
      </c>
    </row>
    <row r="436" spans="1:5" x14ac:dyDescent="0.25">
      <c r="A436" t="s">
        <v>198</v>
      </c>
      <c r="B436" t="s">
        <v>23</v>
      </c>
      <c r="C436" t="s">
        <v>25</v>
      </c>
      <c r="D436">
        <v>7628.42</v>
      </c>
      <c r="E436">
        <v>6934.93</v>
      </c>
    </row>
    <row r="437" spans="1:5" x14ac:dyDescent="0.25">
      <c r="A437" t="s">
        <v>198</v>
      </c>
      <c r="B437" t="s">
        <v>22</v>
      </c>
      <c r="C437" t="s">
        <v>25</v>
      </c>
      <c r="D437">
        <v>142547.71</v>
      </c>
      <c r="E437">
        <v>141136.35</v>
      </c>
    </row>
    <row r="438" spans="1:5" x14ac:dyDescent="0.25">
      <c r="A438" t="s">
        <v>198</v>
      </c>
      <c r="B438" t="s">
        <v>18</v>
      </c>
      <c r="C438" t="s">
        <v>25</v>
      </c>
      <c r="D438">
        <v>0</v>
      </c>
      <c r="E438">
        <v>0</v>
      </c>
    </row>
    <row r="439" spans="1:5" x14ac:dyDescent="0.25">
      <c r="A439" t="s">
        <v>198</v>
      </c>
      <c r="B439" t="s">
        <v>21</v>
      </c>
      <c r="C439" t="s">
        <v>25</v>
      </c>
      <c r="D439">
        <v>26793.200000000001</v>
      </c>
      <c r="E439">
        <v>26139.71</v>
      </c>
    </row>
    <row r="440" spans="1:5" x14ac:dyDescent="0.25">
      <c r="A440" t="s">
        <v>198</v>
      </c>
      <c r="B440" t="s">
        <v>22</v>
      </c>
      <c r="C440" t="s">
        <v>26</v>
      </c>
      <c r="D440">
        <v>186613.03</v>
      </c>
      <c r="E440">
        <v>184765.38</v>
      </c>
    </row>
    <row r="441" spans="1:5" x14ac:dyDescent="0.25">
      <c r="A441" t="s">
        <v>198</v>
      </c>
      <c r="B441" t="s">
        <v>21</v>
      </c>
      <c r="C441" t="s">
        <v>26</v>
      </c>
      <c r="D441">
        <v>44685.2</v>
      </c>
      <c r="E441">
        <v>43595.32</v>
      </c>
    </row>
    <row r="442" spans="1:5" x14ac:dyDescent="0.25">
      <c r="A442" t="s">
        <v>198</v>
      </c>
      <c r="B442" t="s">
        <v>20</v>
      </c>
      <c r="C442" t="s">
        <v>26</v>
      </c>
      <c r="D442">
        <v>77568.75</v>
      </c>
      <c r="E442">
        <v>75292.27</v>
      </c>
    </row>
    <row r="443" spans="1:5" x14ac:dyDescent="0.25">
      <c r="A443" t="s">
        <v>198</v>
      </c>
      <c r="B443" t="s">
        <v>23</v>
      </c>
      <c r="C443" t="s">
        <v>26</v>
      </c>
      <c r="D443">
        <v>24153.65</v>
      </c>
      <c r="E443">
        <v>21957.86</v>
      </c>
    </row>
    <row r="444" spans="1:5" x14ac:dyDescent="0.25">
      <c r="A444" t="s">
        <v>198</v>
      </c>
      <c r="B444" t="s">
        <v>19</v>
      </c>
      <c r="C444" t="s">
        <v>26</v>
      </c>
      <c r="D444">
        <v>0</v>
      </c>
      <c r="E444">
        <v>0</v>
      </c>
    </row>
    <row r="445" spans="1:5" x14ac:dyDescent="0.25">
      <c r="A445" t="s">
        <v>198</v>
      </c>
      <c r="B445" t="s">
        <v>18</v>
      </c>
      <c r="C445" t="s">
        <v>26</v>
      </c>
      <c r="D445">
        <v>0</v>
      </c>
      <c r="E445">
        <v>0</v>
      </c>
    </row>
    <row r="446" spans="1:5" x14ac:dyDescent="0.25">
      <c r="A446" t="s">
        <v>198</v>
      </c>
      <c r="B446" t="s">
        <v>23</v>
      </c>
      <c r="C446" t="s">
        <v>27</v>
      </c>
      <c r="D446">
        <v>25896.62</v>
      </c>
      <c r="E446">
        <v>23542.38</v>
      </c>
    </row>
    <row r="447" spans="1:5" x14ac:dyDescent="0.25">
      <c r="A447" t="s">
        <v>198</v>
      </c>
      <c r="B447" t="s">
        <v>21</v>
      </c>
      <c r="C447" t="s">
        <v>27</v>
      </c>
      <c r="D447">
        <v>52786.84</v>
      </c>
      <c r="E447">
        <v>51499.360000000001</v>
      </c>
    </row>
    <row r="448" spans="1:5" x14ac:dyDescent="0.25">
      <c r="A448" t="s">
        <v>198</v>
      </c>
      <c r="B448" t="s">
        <v>18</v>
      </c>
      <c r="C448" t="s">
        <v>27</v>
      </c>
      <c r="D448">
        <v>0</v>
      </c>
      <c r="E448">
        <v>0</v>
      </c>
    </row>
    <row r="449" spans="1:5" x14ac:dyDescent="0.25">
      <c r="A449" t="s">
        <v>198</v>
      </c>
      <c r="B449" t="s">
        <v>19</v>
      </c>
      <c r="C449" t="s">
        <v>27</v>
      </c>
      <c r="D449">
        <v>0</v>
      </c>
      <c r="E449">
        <v>0</v>
      </c>
    </row>
    <row r="450" spans="1:5" x14ac:dyDescent="0.25">
      <c r="A450" t="s">
        <v>198</v>
      </c>
      <c r="B450" t="s">
        <v>22</v>
      </c>
      <c r="C450" t="s">
        <v>27</v>
      </c>
      <c r="D450">
        <v>227155.84</v>
      </c>
      <c r="E450">
        <v>224906.77</v>
      </c>
    </row>
    <row r="451" spans="1:5" x14ac:dyDescent="0.25">
      <c r="A451" t="s">
        <v>198</v>
      </c>
      <c r="B451" t="s">
        <v>20</v>
      </c>
      <c r="C451" t="s">
        <v>27</v>
      </c>
      <c r="D451">
        <v>71234.7</v>
      </c>
      <c r="E451">
        <v>67650.53</v>
      </c>
    </row>
    <row r="452" spans="1:5" x14ac:dyDescent="0.25">
      <c r="A452" t="s">
        <v>198</v>
      </c>
      <c r="B452" t="s">
        <v>21</v>
      </c>
      <c r="C452" t="s">
        <v>28</v>
      </c>
      <c r="D452">
        <v>25400.3</v>
      </c>
      <c r="E452">
        <v>24780.78</v>
      </c>
    </row>
    <row r="453" spans="1:5" x14ac:dyDescent="0.25">
      <c r="A453" t="s">
        <v>198</v>
      </c>
      <c r="B453" t="s">
        <v>22</v>
      </c>
      <c r="C453" t="s">
        <v>28</v>
      </c>
      <c r="D453">
        <v>335956.18</v>
      </c>
      <c r="E453">
        <v>332629.88</v>
      </c>
    </row>
    <row r="454" spans="1:5" x14ac:dyDescent="0.25">
      <c r="A454" t="s">
        <v>198</v>
      </c>
      <c r="B454" t="s">
        <v>23</v>
      </c>
      <c r="C454" t="s">
        <v>28</v>
      </c>
      <c r="D454">
        <v>73976.240000000005</v>
      </c>
      <c r="E454">
        <v>67251.13</v>
      </c>
    </row>
    <row r="455" spans="1:5" x14ac:dyDescent="0.25">
      <c r="A455" t="s">
        <v>198</v>
      </c>
      <c r="B455" t="s">
        <v>20</v>
      </c>
      <c r="C455" t="s">
        <v>28</v>
      </c>
      <c r="D455">
        <v>42731.71</v>
      </c>
      <c r="E455">
        <v>39647.380000000005</v>
      </c>
    </row>
    <row r="456" spans="1:5" x14ac:dyDescent="0.25">
      <c r="A456" t="s">
        <v>198</v>
      </c>
      <c r="B456" t="s">
        <v>18</v>
      </c>
      <c r="C456" t="s">
        <v>28</v>
      </c>
      <c r="D456">
        <v>0</v>
      </c>
      <c r="E456">
        <v>0</v>
      </c>
    </row>
    <row r="457" spans="1:5" x14ac:dyDescent="0.25">
      <c r="A457" t="s">
        <v>198</v>
      </c>
      <c r="B457" t="s">
        <v>19</v>
      </c>
      <c r="C457" t="s">
        <v>28</v>
      </c>
      <c r="D457">
        <v>0</v>
      </c>
      <c r="E457">
        <v>0</v>
      </c>
    </row>
    <row r="458" spans="1:5" x14ac:dyDescent="0.25">
      <c r="A458" t="s">
        <v>198</v>
      </c>
      <c r="B458" t="s">
        <v>19</v>
      </c>
      <c r="C458" t="s">
        <v>29</v>
      </c>
      <c r="D458">
        <v>0</v>
      </c>
      <c r="E458">
        <v>0</v>
      </c>
    </row>
    <row r="459" spans="1:5" x14ac:dyDescent="0.25">
      <c r="A459" t="s">
        <v>198</v>
      </c>
      <c r="B459" t="s">
        <v>22</v>
      </c>
      <c r="C459" t="s">
        <v>29</v>
      </c>
      <c r="D459">
        <v>414110.54</v>
      </c>
      <c r="E459">
        <v>410010.44</v>
      </c>
    </row>
    <row r="460" spans="1:5" x14ac:dyDescent="0.25">
      <c r="A460" t="s">
        <v>198</v>
      </c>
      <c r="B460" t="s">
        <v>18</v>
      </c>
      <c r="C460" t="s">
        <v>29</v>
      </c>
      <c r="D460">
        <v>0</v>
      </c>
      <c r="E460">
        <v>0</v>
      </c>
    </row>
    <row r="461" spans="1:5" x14ac:dyDescent="0.25">
      <c r="A461" t="s">
        <v>198</v>
      </c>
      <c r="B461" t="s">
        <v>23</v>
      </c>
      <c r="C461" t="s">
        <v>29</v>
      </c>
      <c r="D461">
        <v>82895.66</v>
      </c>
      <c r="E461">
        <v>75359.69</v>
      </c>
    </row>
    <row r="462" spans="1:5" x14ac:dyDescent="0.25">
      <c r="A462" t="s">
        <v>198</v>
      </c>
      <c r="B462" t="s">
        <v>20</v>
      </c>
      <c r="C462" t="s">
        <v>29</v>
      </c>
      <c r="D462">
        <v>81670.95</v>
      </c>
      <c r="E462">
        <v>77317.319999999992</v>
      </c>
    </row>
    <row r="463" spans="1:5" x14ac:dyDescent="0.25">
      <c r="A463" t="s">
        <v>198</v>
      </c>
      <c r="B463" t="s">
        <v>21</v>
      </c>
      <c r="C463" t="s">
        <v>29</v>
      </c>
      <c r="D463">
        <v>23039.94</v>
      </c>
      <c r="E463">
        <v>22477.99</v>
      </c>
    </row>
    <row r="464" spans="1:5" x14ac:dyDescent="0.25">
      <c r="A464" t="s">
        <v>198</v>
      </c>
      <c r="B464" t="s">
        <v>23</v>
      </c>
      <c r="C464" t="s">
        <v>30</v>
      </c>
      <c r="D464">
        <v>76888.009999999995</v>
      </c>
      <c r="E464">
        <v>69898.19</v>
      </c>
    </row>
    <row r="465" spans="1:5" x14ac:dyDescent="0.25">
      <c r="A465" t="s">
        <v>198</v>
      </c>
      <c r="B465" t="s">
        <v>18</v>
      </c>
      <c r="C465" t="s">
        <v>30</v>
      </c>
      <c r="D465">
        <v>0</v>
      </c>
      <c r="E465">
        <v>0</v>
      </c>
    </row>
    <row r="466" spans="1:5" x14ac:dyDescent="0.25">
      <c r="A466" t="s">
        <v>198</v>
      </c>
      <c r="B466" t="s">
        <v>19</v>
      </c>
      <c r="C466" t="s">
        <v>30</v>
      </c>
      <c r="D466">
        <v>0</v>
      </c>
      <c r="E466">
        <v>0</v>
      </c>
    </row>
    <row r="467" spans="1:5" x14ac:dyDescent="0.25">
      <c r="A467" t="s">
        <v>198</v>
      </c>
      <c r="B467" t="s">
        <v>21</v>
      </c>
      <c r="C467" t="s">
        <v>30</v>
      </c>
      <c r="D467">
        <v>17188.669999999998</v>
      </c>
      <c r="E467">
        <v>16769.43</v>
      </c>
    </row>
    <row r="468" spans="1:5" x14ac:dyDescent="0.25">
      <c r="A468" t="s">
        <v>198</v>
      </c>
      <c r="B468" t="s">
        <v>20</v>
      </c>
      <c r="C468" t="s">
        <v>30</v>
      </c>
      <c r="D468">
        <v>77511.960000000006</v>
      </c>
      <c r="E468">
        <v>73008.509999999995</v>
      </c>
    </row>
    <row r="469" spans="1:5" x14ac:dyDescent="0.25">
      <c r="A469" t="s">
        <v>198</v>
      </c>
      <c r="B469" t="s">
        <v>22</v>
      </c>
      <c r="C469" t="s">
        <v>30</v>
      </c>
      <c r="D469">
        <v>366226.48</v>
      </c>
      <c r="E469">
        <v>362600.48</v>
      </c>
    </row>
    <row r="470" spans="1:5" x14ac:dyDescent="0.25">
      <c r="A470" t="s">
        <v>199</v>
      </c>
      <c r="B470" t="s">
        <v>23</v>
      </c>
      <c r="C470" t="s">
        <v>25</v>
      </c>
      <c r="D470">
        <v>10588.41</v>
      </c>
      <c r="E470">
        <v>9625.83</v>
      </c>
    </row>
    <row r="471" spans="1:5" x14ac:dyDescent="0.25">
      <c r="A471" t="s">
        <v>199</v>
      </c>
      <c r="B471" t="s">
        <v>19</v>
      </c>
      <c r="C471" t="s">
        <v>25</v>
      </c>
      <c r="D471">
        <v>0</v>
      </c>
      <c r="E471">
        <v>0</v>
      </c>
    </row>
    <row r="472" spans="1:5" x14ac:dyDescent="0.25">
      <c r="A472" t="s">
        <v>199</v>
      </c>
      <c r="B472" t="s">
        <v>20</v>
      </c>
      <c r="C472" t="s">
        <v>25</v>
      </c>
      <c r="D472">
        <v>73430.210000000006</v>
      </c>
      <c r="E472">
        <v>66968.800000000003</v>
      </c>
    </row>
    <row r="473" spans="1:5" x14ac:dyDescent="0.25">
      <c r="A473" t="s">
        <v>199</v>
      </c>
      <c r="B473" t="s">
        <v>22</v>
      </c>
      <c r="C473" t="s">
        <v>25</v>
      </c>
      <c r="D473">
        <v>31354.07</v>
      </c>
      <c r="E473">
        <v>31043.63</v>
      </c>
    </row>
    <row r="474" spans="1:5" x14ac:dyDescent="0.25">
      <c r="A474" t="s">
        <v>199</v>
      </c>
      <c r="B474" t="s">
        <v>21</v>
      </c>
      <c r="C474" t="s">
        <v>25</v>
      </c>
      <c r="D474">
        <v>0</v>
      </c>
      <c r="E474">
        <v>0</v>
      </c>
    </row>
    <row r="475" spans="1:5" x14ac:dyDescent="0.25">
      <c r="A475" t="s">
        <v>199</v>
      </c>
      <c r="B475" t="s">
        <v>18</v>
      </c>
      <c r="C475" t="s">
        <v>25</v>
      </c>
      <c r="D475">
        <v>1502.58</v>
      </c>
      <c r="E475">
        <v>1476.74</v>
      </c>
    </row>
    <row r="476" spans="1:5" x14ac:dyDescent="0.25">
      <c r="A476" t="s">
        <v>199</v>
      </c>
      <c r="B476" t="s">
        <v>22</v>
      </c>
      <c r="C476" t="s">
        <v>26</v>
      </c>
      <c r="D476">
        <v>36692.17</v>
      </c>
      <c r="E476">
        <v>36328.879999999997</v>
      </c>
    </row>
    <row r="477" spans="1:5" x14ac:dyDescent="0.25">
      <c r="A477" t="s">
        <v>199</v>
      </c>
      <c r="B477" t="s">
        <v>21</v>
      </c>
      <c r="C477" t="s">
        <v>26</v>
      </c>
      <c r="D477">
        <v>0</v>
      </c>
      <c r="E477">
        <v>0</v>
      </c>
    </row>
    <row r="478" spans="1:5" x14ac:dyDescent="0.25">
      <c r="A478" t="s">
        <v>199</v>
      </c>
      <c r="B478" t="s">
        <v>18</v>
      </c>
      <c r="C478" t="s">
        <v>26</v>
      </c>
      <c r="D478">
        <v>2912.63</v>
      </c>
      <c r="E478">
        <v>2862.54</v>
      </c>
    </row>
    <row r="479" spans="1:5" x14ac:dyDescent="0.25">
      <c r="A479" t="s">
        <v>199</v>
      </c>
      <c r="B479" t="s">
        <v>20</v>
      </c>
      <c r="C479" t="s">
        <v>26</v>
      </c>
      <c r="D479">
        <v>68009.81</v>
      </c>
      <c r="E479">
        <v>62165.33</v>
      </c>
    </row>
    <row r="480" spans="1:5" x14ac:dyDescent="0.25">
      <c r="A480" t="s">
        <v>199</v>
      </c>
      <c r="B480" t="s">
        <v>23</v>
      </c>
      <c r="C480" t="s">
        <v>26</v>
      </c>
      <c r="D480">
        <v>25203.35</v>
      </c>
      <c r="E480">
        <v>22912.14</v>
      </c>
    </row>
    <row r="481" spans="1:5" x14ac:dyDescent="0.25">
      <c r="A481" t="s">
        <v>199</v>
      </c>
      <c r="B481" t="s">
        <v>19</v>
      </c>
      <c r="C481" t="s">
        <v>26</v>
      </c>
      <c r="D481">
        <v>0</v>
      </c>
      <c r="E481">
        <v>0</v>
      </c>
    </row>
    <row r="482" spans="1:5" x14ac:dyDescent="0.25">
      <c r="A482" t="s">
        <v>199</v>
      </c>
      <c r="B482" t="s">
        <v>23</v>
      </c>
      <c r="C482" t="s">
        <v>27</v>
      </c>
      <c r="D482">
        <v>19880.89</v>
      </c>
      <c r="E482">
        <v>18073.54</v>
      </c>
    </row>
    <row r="483" spans="1:5" x14ac:dyDescent="0.25">
      <c r="A483" t="s">
        <v>199</v>
      </c>
      <c r="B483" t="s">
        <v>18</v>
      </c>
      <c r="C483" t="s">
        <v>27</v>
      </c>
      <c r="D483">
        <v>3624.64</v>
      </c>
      <c r="E483">
        <v>3562.3</v>
      </c>
    </row>
    <row r="484" spans="1:5" x14ac:dyDescent="0.25">
      <c r="A484" t="s">
        <v>199</v>
      </c>
      <c r="B484" t="s">
        <v>21</v>
      </c>
      <c r="C484" t="s">
        <v>27</v>
      </c>
      <c r="D484">
        <v>0</v>
      </c>
      <c r="E484">
        <v>0</v>
      </c>
    </row>
    <row r="485" spans="1:5" x14ac:dyDescent="0.25">
      <c r="A485" t="s">
        <v>199</v>
      </c>
      <c r="B485" t="s">
        <v>22</v>
      </c>
      <c r="C485" t="s">
        <v>27</v>
      </c>
      <c r="D485">
        <v>36207.370000000003</v>
      </c>
      <c r="E485">
        <v>35848.879999999997</v>
      </c>
    </row>
    <row r="486" spans="1:5" x14ac:dyDescent="0.25">
      <c r="A486" t="s">
        <v>199</v>
      </c>
      <c r="B486" t="s">
        <v>19</v>
      </c>
      <c r="C486" t="s">
        <v>27</v>
      </c>
      <c r="D486">
        <v>0</v>
      </c>
      <c r="E486">
        <v>0</v>
      </c>
    </row>
    <row r="487" spans="1:5" x14ac:dyDescent="0.25">
      <c r="A487" t="s">
        <v>199</v>
      </c>
      <c r="B487" t="s">
        <v>20</v>
      </c>
      <c r="C487" t="s">
        <v>27</v>
      </c>
      <c r="D487">
        <v>78473.34</v>
      </c>
      <c r="E487">
        <v>71098.73000000001</v>
      </c>
    </row>
    <row r="488" spans="1:5" x14ac:dyDescent="0.25">
      <c r="A488" t="s">
        <v>199</v>
      </c>
      <c r="B488" t="s">
        <v>22</v>
      </c>
      <c r="C488" t="s">
        <v>28</v>
      </c>
      <c r="D488">
        <v>52596.5</v>
      </c>
      <c r="E488">
        <v>52075.74</v>
      </c>
    </row>
    <row r="489" spans="1:5" x14ac:dyDescent="0.25">
      <c r="A489" t="s">
        <v>199</v>
      </c>
      <c r="B489" t="s">
        <v>21</v>
      </c>
      <c r="C489" t="s">
        <v>28</v>
      </c>
      <c r="D489">
        <v>0</v>
      </c>
      <c r="E489">
        <v>0</v>
      </c>
    </row>
    <row r="490" spans="1:5" x14ac:dyDescent="0.25">
      <c r="A490" t="s">
        <v>199</v>
      </c>
      <c r="B490" t="s">
        <v>20</v>
      </c>
      <c r="C490" t="s">
        <v>28</v>
      </c>
      <c r="D490">
        <v>61374.5</v>
      </c>
      <c r="E490">
        <v>55268.160000000003</v>
      </c>
    </row>
    <row r="491" spans="1:5" x14ac:dyDescent="0.25">
      <c r="A491" t="s">
        <v>199</v>
      </c>
      <c r="B491" t="s">
        <v>18</v>
      </c>
      <c r="C491" t="s">
        <v>28</v>
      </c>
      <c r="D491">
        <v>2937.66</v>
      </c>
      <c r="E491">
        <v>2887.14</v>
      </c>
    </row>
    <row r="492" spans="1:5" x14ac:dyDescent="0.25">
      <c r="A492" t="s">
        <v>199</v>
      </c>
      <c r="B492" t="s">
        <v>19</v>
      </c>
      <c r="C492" t="s">
        <v>28</v>
      </c>
      <c r="D492">
        <v>0</v>
      </c>
      <c r="E492">
        <v>0</v>
      </c>
    </row>
    <row r="493" spans="1:5" x14ac:dyDescent="0.25">
      <c r="A493" t="s">
        <v>199</v>
      </c>
      <c r="B493" t="s">
        <v>23</v>
      </c>
      <c r="C493" t="s">
        <v>28</v>
      </c>
      <c r="D493">
        <v>64465.56</v>
      </c>
      <c r="E493">
        <v>58605.05</v>
      </c>
    </row>
    <row r="494" spans="1:5" x14ac:dyDescent="0.25">
      <c r="A494" t="s">
        <v>199</v>
      </c>
      <c r="B494" t="s">
        <v>22</v>
      </c>
      <c r="C494" t="s">
        <v>29</v>
      </c>
      <c r="D494">
        <v>65869.63</v>
      </c>
      <c r="E494">
        <v>65217.46</v>
      </c>
    </row>
    <row r="495" spans="1:5" x14ac:dyDescent="0.25">
      <c r="A495" t="s">
        <v>199</v>
      </c>
      <c r="B495" t="s">
        <v>18</v>
      </c>
      <c r="C495" t="s">
        <v>29</v>
      </c>
      <c r="D495">
        <v>9427.6</v>
      </c>
      <c r="E495">
        <v>9265.4500000000007</v>
      </c>
    </row>
    <row r="496" spans="1:5" x14ac:dyDescent="0.25">
      <c r="A496" t="s">
        <v>199</v>
      </c>
      <c r="B496" t="s">
        <v>21</v>
      </c>
      <c r="C496" t="s">
        <v>29</v>
      </c>
      <c r="D496">
        <v>0</v>
      </c>
      <c r="E496">
        <v>0</v>
      </c>
    </row>
    <row r="497" spans="1:5" x14ac:dyDescent="0.25">
      <c r="A497" t="s">
        <v>199</v>
      </c>
      <c r="B497" t="s">
        <v>20</v>
      </c>
      <c r="C497" t="s">
        <v>29</v>
      </c>
      <c r="D497">
        <v>67166.14</v>
      </c>
      <c r="E497">
        <v>60453.86</v>
      </c>
    </row>
    <row r="498" spans="1:5" x14ac:dyDescent="0.25">
      <c r="A498" t="s">
        <v>199</v>
      </c>
      <c r="B498" t="s">
        <v>19</v>
      </c>
      <c r="C498" t="s">
        <v>29</v>
      </c>
      <c r="D498">
        <v>0</v>
      </c>
      <c r="E498">
        <v>0</v>
      </c>
    </row>
    <row r="499" spans="1:5" x14ac:dyDescent="0.25">
      <c r="A499" t="s">
        <v>199</v>
      </c>
      <c r="B499" t="s">
        <v>23</v>
      </c>
      <c r="C499" t="s">
        <v>29</v>
      </c>
      <c r="D499">
        <v>92598.2</v>
      </c>
      <c r="E499">
        <v>84180.18</v>
      </c>
    </row>
    <row r="500" spans="1:5" x14ac:dyDescent="0.25">
      <c r="A500" t="s">
        <v>199</v>
      </c>
      <c r="B500" t="s">
        <v>23</v>
      </c>
      <c r="C500" t="s">
        <v>30</v>
      </c>
      <c r="D500">
        <v>69955.03</v>
      </c>
      <c r="E500">
        <v>63595.48</v>
      </c>
    </row>
    <row r="501" spans="1:5" x14ac:dyDescent="0.25">
      <c r="A501" t="s">
        <v>199</v>
      </c>
      <c r="B501" t="s">
        <v>19</v>
      </c>
      <c r="C501" t="s">
        <v>30</v>
      </c>
      <c r="D501">
        <v>0</v>
      </c>
      <c r="E501">
        <v>0</v>
      </c>
    </row>
    <row r="502" spans="1:5" x14ac:dyDescent="0.25">
      <c r="A502" t="s">
        <v>199</v>
      </c>
      <c r="B502" t="s">
        <v>18</v>
      </c>
      <c r="C502" t="s">
        <v>30</v>
      </c>
      <c r="D502">
        <v>14963.88</v>
      </c>
      <c r="E502">
        <v>14706.52</v>
      </c>
    </row>
    <row r="503" spans="1:5" x14ac:dyDescent="0.25">
      <c r="A503" t="s">
        <v>199</v>
      </c>
      <c r="B503" t="s">
        <v>20</v>
      </c>
      <c r="C503" t="s">
        <v>30</v>
      </c>
      <c r="D503">
        <v>65988</v>
      </c>
      <c r="E503">
        <v>59760.4</v>
      </c>
    </row>
    <row r="504" spans="1:5" x14ac:dyDescent="0.25">
      <c r="A504" t="s">
        <v>199</v>
      </c>
      <c r="B504" t="s">
        <v>22</v>
      </c>
      <c r="C504" t="s">
        <v>30</v>
      </c>
      <c r="D504">
        <v>55279.93</v>
      </c>
      <c r="E504">
        <v>54732.6</v>
      </c>
    </row>
    <row r="505" spans="1:5" x14ac:dyDescent="0.25">
      <c r="A505" t="s">
        <v>199</v>
      </c>
      <c r="B505" t="s">
        <v>21</v>
      </c>
      <c r="C505" t="s">
        <v>30</v>
      </c>
      <c r="D505">
        <v>0</v>
      </c>
      <c r="E505">
        <v>0</v>
      </c>
    </row>
    <row r="506" spans="1:5" x14ac:dyDescent="0.25">
      <c r="A506" t="s">
        <v>200</v>
      </c>
      <c r="B506" t="s">
        <v>22</v>
      </c>
      <c r="C506" t="s">
        <v>25</v>
      </c>
      <c r="D506">
        <v>83.42</v>
      </c>
      <c r="E506">
        <v>82.59</v>
      </c>
    </row>
    <row r="507" spans="1:5" x14ac:dyDescent="0.25">
      <c r="A507" t="s">
        <v>200</v>
      </c>
      <c r="B507" t="s">
        <v>19</v>
      </c>
      <c r="C507" t="s">
        <v>25</v>
      </c>
      <c r="D507">
        <v>0</v>
      </c>
      <c r="E507">
        <v>0</v>
      </c>
    </row>
    <row r="508" spans="1:5" x14ac:dyDescent="0.25">
      <c r="A508" t="s">
        <v>200</v>
      </c>
      <c r="B508" t="s">
        <v>21</v>
      </c>
      <c r="C508" t="s">
        <v>25</v>
      </c>
      <c r="D508">
        <v>329800.09999999998</v>
      </c>
      <c r="E508">
        <v>321756.2</v>
      </c>
    </row>
    <row r="509" spans="1:5" x14ac:dyDescent="0.25">
      <c r="A509" t="s">
        <v>200</v>
      </c>
      <c r="B509" t="s">
        <v>20</v>
      </c>
      <c r="C509" t="s">
        <v>25</v>
      </c>
      <c r="D509">
        <v>388118.88</v>
      </c>
      <c r="E509">
        <v>375960.2</v>
      </c>
    </row>
    <row r="510" spans="1:5" x14ac:dyDescent="0.25">
      <c r="A510" t="s">
        <v>200</v>
      </c>
      <c r="B510" t="s">
        <v>23</v>
      </c>
      <c r="C510" t="s">
        <v>25</v>
      </c>
      <c r="D510">
        <v>0</v>
      </c>
      <c r="E510">
        <v>0</v>
      </c>
    </row>
    <row r="511" spans="1:5" x14ac:dyDescent="0.25">
      <c r="A511" t="s">
        <v>200</v>
      </c>
      <c r="B511" t="s">
        <v>18</v>
      </c>
      <c r="C511" t="s">
        <v>25</v>
      </c>
      <c r="D511">
        <v>207152.62</v>
      </c>
      <c r="E511">
        <v>203589.8</v>
      </c>
    </row>
    <row r="512" spans="1:5" x14ac:dyDescent="0.25">
      <c r="A512" t="s">
        <v>200</v>
      </c>
      <c r="B512" t="s">
        <v>20</v>
      </c>
      <c r="C512" t="s">
        <v>26</v>
      </c>
      <c r="D512">
        <v>289532.28000000003</v>
      </c>
      <c r="E512">
        <v>278024.20999999996</v>
      </c>
    </row>
    <row r="513" spans="1:5" x14ac:dyDescent="0.25">
      <c r="A513" t="s">
        <v>200</v>
      </c>
      <c r="B513" t="s">
        <v>21</v>
      </c>
      <c r="C513" t="s">
        <v>26</v>
      </c>
      <c r="D513">
        <v>295675.65999999997</v>
      </c>
      <c r="E513">
        <v>288464.06</v>
      </c>
    </row>
    <row r="514" spans="1:5" x14ac:dyDescent="0.25">
      <c r="A514" t="s">
        <v>200</v>
      </c>
      <c r="B514" t="s">
        <v>18</v>
      </c>
      <c r="C514" t="s">
        <v>26</v>
      </c>
      <c r="D514">
        <v>175189</v>
      </c>
      <c r="E514">
        <v>172175.92</v>
      </c>
    </row>
    <row r="515" spans="1:5" x14ac:dyDescent="0.25">
      <c r="A515" t="s">
        <v>200</v>
      </c>
      <c r="B515" t="s">
        <v>19</v>
      </c>
      <c r="C515" t="s">
        <v>26</v>
      </c>
      <c r="D515">
        <v>0</v>
      </c>
      <c r="E515">
        <v>0</v>
      </c>
    </row>
    <row r="516" spans="1:5" x14ac:dyDescent="0.25">
      <c r="A516" t="s">
        <v>200</v>
      </c>
      <c r="B516" t="s">
        <v>23</v>
      </c>
      <c r="C516" t="s">
        <v>26</v>
      </c>
      <c r="D516">
        <v>0</v>
      </c>
      <c r="E516">
        <v>0</v>
      </c>
    </row>
    <row r="517" spans="1:5" x14ac:dyDescent="0.25">
      <c r="A517" t="s">
        <v>200</v>
      </c>
      <c r="B517" t="s">
        <v>22</v>
      </c>
      <c r="C517" t="s">
        <v>26</v>
      </c>
      <c r="D517">
        <v>101.87</v>
      </c>
      <c r="E517">
        <v>100.86</v>
      </c>
    </row>
    <row r="518" spans="1:5" x14ac:dyDescent="0.25">
      <c r="A518" t="s">
        <v>200</v>
      </c>
      <c r="B518" t="s">
        <v>22</v>
      </c>
      <c r="C518" t="s">
        <v>27</v>
      </c>
      <c r="D518">
        <v>147.46</v>
      </c>
      <c r="E518">
        <v>146</v>
      </c>
    </row>
    <row r="519" spans="1:5" x14ac:dyDescent="0.25">
      <c r="A519" t="s">
        <v>200</v>
      </c>
      <c r="B519" t="s">
        <v>23</v>
      </c>
      <c r="C519" t="s">
        <v>27</v>
      </c>
      <c r="D519">
        <v>0</v>
      </c>
      <c r="E519">
        <v>0</v>
      </c>
    </row>
    <row r="520" spans="1:5" x14ac:dyDescent="0.25">
      <c r="A520" t="s">
        <v>200</v>
      </c>
      <c r="B520" t="s">
        <v>21</v>
      </c>
      <c r="C520" t="s">
        <v>27</v>
      </c>
      <c r="D520">
        <v>324259.3</v>
      </c>
      <c r="E520">
        <v>316350.53999999998</v>
      </c>
    </row>
    <row r="521" spans="1:5" x14ac:dyDescent="0.25">
      <c r="A521" t="s">
        <v>200</v>
      </c>
      <c r="B521" t="s">
        <v>18</v>
      </c>
      <c r="C521" t="s">
        <v>27</v>
      </c>
      <c r="D521">
        <v>205093.55</v>
      </c>
      <c r="E521">
        <v>201566.14</v>
      </c>
    </row>
    <row r="522" spans="1:5" x14ac:dyDescent="0.25">
      <c r="A522" t="s">
        <v>200</v>
      </c>
      <c r="B522" t="s">
        <v>20</v>
      </c>
      <c r="C522" t="s">
        <v>27</v>
      </c>
      <c r="D522">
        <v>277852.42</v>
      </c>
      <c r="E522">
        <v>267952.59999999998</v>
      </c>
    </row>
    <row r="523" spans="1:5" x14ac:dyDescent="0.25">
      <c r="A523" t="s">
        <v>200</v>
      </c>
      <c r="B523" t="s">
        <v>19</v>
      </c>
      <c r="C523" t="s">
        <v>27</v>
      </c>
      <c r="D523">
        <v>0</v>
      </c>
      <c r="E523">
        <v>0</v>
      </c>
    </row>
    <row r="524" spans="1:5" x14ac:dyDescent="0.25">
      <c r="A524" t="s">
        <v>200</v>
      </c>
      <c r="B524" t="s">
        <v>19</v>
      </c>
      <c r="C524" t="s">
        <v>28</v>
      </c>
      <c r="D524">
        <v>0</v>
      </c>
      <c r="E524">
        <v>0</v>
      </c>
    </row>
    <row r="525" spans="1:5" x14ac:dyDescent="0.25">
      <c r="A525" t="s">
        <v>200</v>
      </c>
      <c r="B525" t="s">
        <v>23</v>
      </c>
      <c r="C525" t="s">
        <v>28</v>
      </c>
      <c r="D525">
        <v>0</v>
      </c>
      <c r="E525">
        <v>0</v>
      </c>
    </row>
    <row r="526" spans="1:5" x14ac:dyDescent="0.25">
      <c r="A526" t="s">
        <v>200</v>
      </c>
      <c r="B526" t="s">
        <v>20</v>
      </c>
      <c r="C526" t="s">
        <v>28</v>
      </c>
      <c r="D526">
        <v>243416.79</v>
      </c>
      <c r="E526">
        <v>234018.66999999998</v>
      </c>
    </row>
    <row r="527" spans="1:5" x14ac:dyDescent="0.25">
      <c r="A527" t="s">
        <v>200</v>
      </c>
      <c r="B527" t="s">
        <v>21</v>
      </c>
      <c r="C527" t="s">
        <v>28</v>
      </c>
      <c r="D527">
        <v>272013.65999999997</v>
      </c>
      <c r="E527">
        <v>265379.18</v>
      </c>
    </row>
    <row r="528" spans="1:5" x14ac:dyDescent="0.25">
      <c r="A528" t="s">
        <v>200</v>
      </c>
      <c r="B528" t="s">
        <v>18</v>
      </c>
      <c r="C528" t="s">
        <v>28</v>
      </c>
      <c r="D528">
        <v>147515.43</v>
      </c>
      <c r="E528">
        <v>144978.31</v>
      </c>
    </row>
    <row r="529" spans="1:5" x14ac:dyDescent="0.25">
      <c r="A529" t="s">
        <v>200</v>
      </c>
      <c r="B529" t="s">
        <v>22</v>
      </c>
      <c r="C529" t="s">
        <v>28</v>
      </c>
      <c r="D529">
        <v>235.77</v>
      </c>
      <c r="E529">
        <v>233.44</v>
      </c>
    </row>
    <row r="530" spans="1:5" x14ac:dyDescent="0.25">
      <c r="A530" t="s">
        <v>200</v>
      </c>
      <c r="B530" t="s">
        <v>18</v>
      </c>
      <c r="C530" t="s">
        <v>29</v>
      </c>
      <c r="D530">
        <v>160629.64000000001</v>
      </c>
      <c r="E530">
        <v>157866.97</v>
      </c>
    </row>
    <row r="531" spans="1:5" x14ac:dyDescent="0.25">
      <c r="A531" t="s">
        <v>200</v>
      </c>
      <c r="B531" t="s">
        <v>22</v>
      </c>
      <c r="C531" t="s">
        <v>29</v>
      </c>
      <c r="D531">
        <v>233.11</v>
      </c>
      <c r="E531">
        <v>230.8</v>
      </c>
    </row>
    <row r="532" spans="1:5" x14ac:dyDescent="0.25">
      <c r="A532" t="s">
        <v>200</v>
      </c>
      <c r="B532" t="s">
        <v>23</v>
      </c>
      <c r="C532" t="s">
        <v>29</v>
      </c>
      <c r="D532">
        <v>0</v>
      </c>
      <c r="E532">
        <v>0</v>
      </c>
    </row>
    <row r="533" spans="1:5" x14ac:dyDescent="0.25">
      <c r="A533" t="s">
        <v>200</v>
      </c>
      <c r="B533" t="s">
        <v>20</v>
      </c>
      <c r="C533" t="s">
        <v>29</v>
      </c>
      <c r="D533">
        <v>317535.90999999997</v>
      </c>
      <c r="E533">
        <v>305819.46000000002</v>
      </c>
    </row>
    <row r="534" spans="1:5" x14ac:dyDescent="0.25">
      <c r="A534" t="s">
        <v>200</v>
      </c>
      <c r="B534" t="s">
        <v>21</v>
      </c>
      <c r="C534" t="s">
        <v>29</v>
      </c>
      <c r="D534">
        <v>194396.13</v>
      </c>
      <c r="E534">
        <v>189654.76</v>
      </c>
    </row>
    <row r="535" spans="1:5" x14ac:dyDescent="0.25">
      <c r="A535" t="s">
        <v>200</v>
      </c>
      <c r="B535" t="s">
        <v>19</v>
      </c>
      <c r="C535" t="s">
        <v>29</v>
      </c>
      <c r="D535">
        <v>0</v>
      </c>
      <c r="E535">
        <v>0</v>
      </c>
    </row>
    <row r="536" spans="1:5" x14ac:dyDescent="0.25">
      <c r="A536" t="s">
        <v>200</v>
      </c>
      <c r="B536" t="s">
        <v>23</v>
      </c>
      <c r="C536" t="s">
        <v>30</v>
      </c>
      <c r="D536">
        <v>0</v>
      </c>
      <c r="E536">
        <v>0</v>
      </c>
    </row>
    <row r="537" spans="1:5" x14ac:dyDescent="0.25">
      <c r="A537" t="s">
        <v>200</v>
      </c>
      <c r="B537" t="s">
        <v>19</v>
      </c>
      <c r="C537" t="s">
        <v>30</v>
      </c>
      <c r="D537">
        <v>0</v>
      </c>
      <c r="E537">
        <v>0</v>
      </c>
    </row>
    <row r="538" spans="1:5" x14ac:dyDescent="0.25">
      <c r="A538" t="s">
        <v>200</v>
      </c>
      <c r="B538" t="s">
        <v>20</v>
      </c>
      <c r="C538" t="s">
        <v>30</v>
      </c>
      <c r="D538">
        <v>305838.64</v>
      </c>
      <c r="E538">
        <v>294835.44</v>
      </c>
    </row>
    <row r="539" spans="1:5" x14ac:dyDescent="0.25">
      <c r="A539" t="s">
        <v>200</v>
      </c>
      <c r="B539" t="s">
        <v>21</v>
      </c>
      <c r="C539" t="s">
        <v>30</v>
      </c>
      <c r="D539">
        <v>262907.93</v>
      </c>
      <c r="E539">
        <v>256495.54</v>
      </c>
    </row>
    <row r="540" spans="1:5" x14ac:dyDescent="0.25">
      <c r="A540" t="s">
        <v>200</v>
      </c>
      <c r="B540" t="s">
        <v>22</v>
      </c>
      <c r="C540" t="s">
        <v>30</v>
      </c>
      <c r="D540">
        <v>235.84</v>
      </c>
      <c r="E540">
        <v>233.5</v>
      </c>
    </row>
    <row r="541" spans="1:5" x14ac:dyDescent="0.25">
      <c r="A541" t="s">
        <v>200</v>
      </c>
      <c r="B541" t="s">
        <v>18</v>
      </c>
      <c r="C541" t="s">
        <v>30</v>
      </c>
      <c r="D541">
        <v>61682.98</v>
      </c>
      <c r="E541">
        <v>60622.09</v>
      </c>
    </row>
    <row r="542" spans="1:5" x14ac:dyDescent="0.25">
      <c r="A542" t="s">
        <v>201</v>
      </c>
      <c r="B542" t="s">
        <v>22</v>
      </c>
      <c r="C542" t="s">
        <v>25</v>
      </c>
      <c r="D542">
        <v>124135.03999999999</v>
      </c>
      <c r="E542">
        <v>122905.98</v>
      </c>
    </row>
    <row r="543" spans="1:5" x14ac:dyDescent="0.25">
      <c r="A543" t="s">
        <v>201</v>
      </c>
      <c r="B543" t="s">
        <v>19</v>
      </c>
      <c r="C543" t="s">
        <v>25</v>
      </c>
      <c r="D543">
        <v>0</v>
      </c>
      <c r="E543">
        <v>0</v>
      </c>
    </row>
    <row r="544" spans="1:5" x14ac:dyDescent="0.25">
      <c r="A544" t="s">
        <v>201</v>
      </c>
      <c r="B544" t="s">
        <v>20</v>
      </c>
      <c r="C544" t="s">
        <v>25</v>
      </c>
      <c r="D544">
        <v>12077.69</v>
      </c>
      <c r="E544">
        <v>11503.42</v>
      </c>
    </row>
    <row r="545" spans="1:5" x14ac:dyDescent="0.25">
      <c r="A545" t="s">
        <v>201</v>
      </c>
      <c r="B545" t="s">
        <v>18</v>
      </c>
      <c r="C545" t="s">
        <v>25</v>
      </c>
      <c r="D545">
        <v>13723.43</v>
      </c>
      <c r="E545">
        <v>13487.4</v>
      </c>
    </row>
    <row r="546" spans="1:5" x14ac:dyDescent="0.25">
      <c r="A546" t="s">
        <v>201</v>
      </c>
      <c r="B546" t="s">
        <v>23</v>
      </c>
      <c r="C546" t="s">
        <v>25</v>
      </c>
      <c r="D546">
        <v>0</v>
      </c>
      <c r="E546">
        <v>0</v>
      </c>
    </row>
    <row r="547" spans="1:5" x14ac:dyDescent="0.25">
      <c r="A547" t="s">
        <v>201</v>
      </c>
      <c r="B547" t="s">
        <v>21</v>
      </c>
      <c r="C547" t="s">
        <v>25</v>
      </c>
      <c r="D547">
        <v>309443.46999999997</v>
      </c>
      <c r="E547">
        <v>301896.07</v>
      </c>
    </row>
    <row r="548" spans="1:5" x14ac:dyDescent="0.25">
      <c r="A548" t="s">
        <v>201</v>
      </c>
      <c r="B548" t="s">
        <v>21</v>
      </c>
      <c r="C548" t="s">
        <v>26</v>
      </c>
      <c r="D548">
        <v>394688.28</v>
      </c>
      <c r="E548">
        <v>385061.74</v>
      </c>
    </row>
    <row r="549" spans="1:5" x14ac:dyDescent="0.25">
      <c r="A549" t="s">
        <v>201</v>
      </c>
      <c r="B549" t="s">
        <v>22</v>
      </c>
      <c r="C549" t="s">
        <v>26</v>
      </c>
      <c r="D549">
        <v>156577.43</v>
      </c>
      <c r="E549">
        <v>155027.16</v>
      </c>
    </row>
    <row r="550" spans="1:5" x14ac:dyDescent="0.25">
      <c r="A550" t="s">
        <v>201</v>
      </c>
      <c r="B550" t="s">
        <v>20</v>
      </c>
      <c r="C550" t="s">
        <v>26</v>
      </c>
      <c r="D550">
        <v>15281.33</v>
      </c>
      <c r="E550">
        <v>14720.1</v>
      </c>
    </row>
    <row r="551" spans="1:5" x14ac:dyDescent="0.25">
      <c r="A551" t="s">
        <v>201</v>
      </c>
      <c r="B551" t="s">
        <v>23</v>
      </c>
      <c r="C551" t="s">
        <v>26</v>
      </c>
      <c r="D551">
        <v>0</v>
      </c>
      <c r="E551">
        <v>0</v>
      </c>
    </row>
    <row r="552" spans="1:5" x14ac:dyDescent="0.25">
      <c r="A552" t="s">
        <v>201</v>
      </c>
      <c r="B552" t="s">
        <v>19</v>
      </c>
      <c r="C552" t="s">
        <v>26</v>
      </c>
      <c r="D552">
        <v>0</v>
      </c>
      <c r="E552">
        <v>0</v>
      </c>
    </row>
    <row r="553" spans="1:5" x14ac:dyDescent="0.25">
      <c r="A553" t="s">
        <v>201</v>
      </c>
      <c r="B553" t="s">
        <v>18</v>
      </c>
      <c r="C553" t="s">
        <v>26</v>
      </c>
      <c r="D553">
        <v>18121.55</v>
      </c>
      <c r="E553">
        <v>17809.88</v>
      </c>
    </row>
    <row r="554" spans="1:5" x14ac:dyDescent="0.25">
      <c r="A554" t="s">
        <v>201</v>
      </c>
      <c r="B554" t="s">
        <v>23</v>
      </c>
      <c r="C554" t="s">
        <v>27</v>
      </c>
      <c r="D554">
        <v>0</v>
      </c>
      <c r="E554">
        <v>0</v>
      </c>
    </row>
    <row r="555" spans="1:5" x14ac:dyDescent="0.25">
      <c r="A555" t="s">
        <v>201</v>
      </c>
      <c r="B555" t="s">
        <v>21</v>
      </c>
      <c r="C555" t="s">
        <v>27</v>
      </c>
      <c r="D555">
        <v>390029</v>
      </c>
      <c r="E555">
        <v>380516.1</v>
      </c>
    </row>
    <row r="556" spans="1:5" x14ac:dyDescent="0.25">
      <c r="A556" t="s">
        <v>201</v>
      </c>
      <c r="B556" t="s">
        <v>18</v>
      </c>
      <c r="C556" t="s">
        <v>27</v>
      </c>
      <c r="D556">
        <v>25813.34</v>
      </c>
      <c r="E556">
        <v>25369.38</v>
      </c>
    </row>
    <row r="557" spans="1:5" x14ac:dyDescent="0.25">
      <c r="A557" t="s">
        <v>201</v>
      </c>
      <c r="B557" t="s">
        <v>19</v>
      </c>
      <c r="C557" t="s">
        <v>27</v>
      </c>
      <c r="D557">
        <v>0</v>
      </c>
      <c r="E557">
        <v>0</v>
      </c>
    </row>
    <row r="558" spans="1:5" x14ac:dyDescent="0.25">
      <c r="A558" t="s">
        <v>201</v>
      </c>
      <c r="B558" t="s">
        <v>22</v>
      </c>
      <c r="C558" t="s">
        <v>27</v>
      </c>
      <c r="D558">
        <v>209066.36</v>
      </c>
      <c r="E558">
        <v>206996.4</v>
      </c>
    </row>
    <row r="559" spans="1:5" x14ac:dyDescent="0.25">
      <c r="A559" t="s">
        <v>201</v>
      </c>
      <c r="B559" t="s">
        <v>20</v>
      </c>
      <c r="C559" t="s">
        <v>27</v>
      </c>
      <c r="D559">
        <v>302</v>
      </c>
      <c r="E559">
        <v>300.02</v>
      </c>
    </row>
    <row r="560" spans="1:5" x14ac:dyDescent="0.25">
      <c r="A560" t="s">
        <v>201</v>
      </c>
      <c r="B560" t="s">
        <v>21</v>
      </c>
      <c r="C560" t="s">
        <v>28</v>
      </c>
      <c r="D560">
        <v>191093.48</v>
      </c>
      <c r="E560">
        <v>186432.66</v>
      </c>
    </row>
    <row r="561" spans="1:5" x14ac:dyDescent="0.25">
      <c r="A561" t="s">
        <v>201</v>
      </c>
      <c r="B561" t="s">
        <v>22</v>
      </c>
      <c r="C561" t="s">
        <v>28</v>
      </c>
      <c r="D561">
        <v>284093.53000000003</v>
      </c>
      <c r="E561">
        <v>281280.71999999997</v>
      </c>
    </row>
    <row r="562" spans="1:5" x14ac:dyDescent="0.25">
      <c r="A562" t="s">
        <v>201</v>
      </c>
      <c r="B562" t="s">
        <v>23</v>
      </c>
      <c r="C562" t="s">
        <v>28</v>
      </c>
      <c r="D562">
        <v>0</v>
      </c>
      <c r="E562">
        <v>0</v>
      </c>
    </row>
    <row r="563" spans="1:5" x14ac:dyDescent="0.25">
      <c r="A563" t="s">
        <v>201</v>
      </c>
      <c r="B563" t="s">
        <v>19</v>
      </c>
      <c r="C563" t="s">
        <v>28</v>
      </c>
      <c r="D563">
        <v>0</v>
      </c>
      <c r="E563">
        <v>0</v>
      </c>
    </row>
    <row r="564" spans="1:5" x14ac:dyDescent="0.25">
      <c r="A564" t="s">
        <v>201</v>
      </c>
      <c r="B564" t="s">
        <v>18</v>
      </c>
      <c r="C564" t="s">
        <v>28</v>
      </c>
      <c r="D564">
        <v>34532.79</v>
      </c>
      <c r="E564">
        <v>33938.86</v>
      </c>
    </row>
    <row r="565" spans="1:5" x14ac:dyDescent="0.25">
      <c r="A565" t="s">
        <v>201</v>
      </c>
      <c r="B565" t="s">
        <v>20</v>
      </c>
      <c r="C565" t="s">
        <v>28</v>
      </c>
      <c r="D565">
        <v>203.5</v>
      </c>
      <c r="E565">
        <v>193</v>
      </c>
    </row>
    <row r="566" spans="1:5" x14ac:dyDescent="0.25">
      <c r="A566" t="s">
        <v>201</v>
      </c>
      <c r="B566" t="s">
        <v>19</v>
      </c>
      <c r="C566" t="s">
        <v>29</v>
      </c>
      <c r="D566">
        <v>0</v>
      </c>
      <c r="E566">
        <v>0</v>
      </c>
    </row>
    <row r="567" spans="1:5" x14ac:dyDescent="0.25">
      <c r="A567" t="s">
        <v>201</v>
      </c>
      <c r="B567" t="s">
        <v>22</v>
      </c>
      <c r="C567" t="s">
        <v>29</v>
      </c>
      <c r="D567">
        <v>382195.92</v>
      </c>
      <c r="E567">
        <v>378411.8</v>
      </c>
    </row>
    <row r="568" spans="1:5" x14ac:dyDescent="0.25">
      <c r="A568" t="s">
        <v>201</v>
      </c>
      <c r="B568" t="s">
        <v>18</v>
      </c>
      <c r="C568" t="s">
        <v>29</v>
      </c>
      <c r="D568">
        <v>29442.54</v>
      </c>
      <c r="E568">
        <v>28936.16</v>
      </c>
    </row>
    <row r="569" spans="1:5" x14ac:dyDescent="0.25">
      <c r="A569" t="s">
        <v>201</v>
      </c>
      <c r="B569" t="s">
        <v>20</v>
      </c>
      <c r="C569" t="s">
        <v>29</v>
      </c>
      <c r="D569">
        <v>166.02</v>
      </c>
      <c r="E569">
        <v>164.86</v>
      </c>
    </row>
    <row r="570" spans="1:5" x14ac:dyDescent="0.25">
      <c r="A570" t="s">
        <v>201</v>
      </c>
      <c r="B570" t="s">
        <v>21</v>
      </c>
      <c r="C570" t="s">
        <v>29</v>
      </c>
      <c r="D570">
        <v>222128.05</v>
      </c>
      <c r="E570">
        <v>216710.29</v>
      </c>
    </row>
    <row r="571" spans="1:5" x14ac:dyDescent="0.25">
      <c r="A571" t="s">
        <v>201</v>
      </c>
      <c r="B571" t="s">
        <v>23</v>
      </c>
      <c r="C571" t="s">
        <v>29</v>
      </c>
      <c r="D571">
        <v>0</v>
      </c>
      <c r="E571">
        <v>0</v>
      </c>
    </row>
    <row r="572" spans="1:5" x14ac:dyDescent="0.25">
      <c r="A572" t="s">
        <v>201</v>
      </c>
      <c r="B572" t="s">
        <v>23</v>
      </c>
      <c r="C572" t="s">
        <v>30</v>
      </c>
      <c r="D572">
        <v>0</v>
      </c>
      <c r="E572">
        <v>0</v>
      </c>
    </row>
    <row r="573" spans="1:5" x14ac:dyDescent="0.25">
      <c r="A573" t="s">
        <v>201</v>
      </c>
      <c r="B573" t="s">
        <v>18</v>
      </c>
      <c r="C573" t="s">
        <v>30</v>
      </c>
      <c r="D573">
        <v>21523.96</v>
      </c>
      <c r="E573">
        <v>21153.77</v>
      </c>
    </row>
    <row r="574" spans="1:5" x14ac:dyDescent="0.25">
      <c r="A574" t="s">
        <v>201</v>
      </c>
      <c r="B574" t="s">
        <v>21</v>
      </c>
      <c r="C574" t="s">
        <v>30</v>
      </c>
      <c r="D574">
        <v>211756.81</v>
      </c>
      <c r="E574">
        <v>206592.01</v>
      </c>
    </row>
    <row r="575" spans="1:5" x14ac:dyDescent="0.25">
      <c r="A575" t="s">
        <v>201</v>
      </c>
      <c r="B575" t="s">
        <v>20</v>
      </c>
      <c r="C575" t="s">
        <v>30</v>
      </c>
      <c r="D575">
        <v>104.73</v>
      </c>
      <c r="E575">
        <v>104.41</v>
      </c>
    </row>
    <row r="576" spans="1:5" x14ac:dyDescent="0.25">
      <c r="A576" t="s">
        <v>201</v>
      </c>
      <c r="B576" t="s">
        <v>22</v>
      </c>
      <c r="C576" t="s">
        <v>30</v>
      </c>
      <c r="D576">
        <v>354480.39</v>
      </c>
      <c r="E576">
        <v>350970.68</v>
      </c>
    </row>
    <row r="577" spans="1:5" x14ac:dyDescent="0.25">
      <c r="A577" t="s">
        <v>201</v>
      </c>
      <c r="B577" t="s">
        <v>19</v>
      </c>
      <c r="C577" t="s">
        <v>30</v>
      </c>
      <c r="D577">
        <v>0</v>
      </c>
      <c r="E577">
        <v>0</v>
      </c>
    </row>
    <row r="578" spans="1:5" x14ac:dyDescent="0.25">
      <c r="A578" t="s">
        <v>203</v>
      </c>
      <c r="B578" t="s">
        <v>19</v>
      </c>
      <c r="C578" t="s">
        <v>25</v>
      </c>
      <c r="D578">
        <v>0</v>
      </c>
      <c r="E578">
        <v>0</v>
      </c>
    </row>
    <row r="579" spans="1:5" x14ac:dyDescent="0.25">
      <c r="A579" t="s">
        <v>203</v>
      </c>
      <c r="B579" t="s">
        <v>21</v>
      </c>
      <c r="C579" t="s">
        <v>25</v>
      </c>
      <c r="D579">
        <v>0</v>
      </c>
      <c r="E579">
        <v>0</v>
      </c>
    </row>
    <row r="580" spans="1:5" x14ac:dyDescent="0.25">
      <c r="A580" t="s">
        <v>203</v>
      </c>
      <c r="B580" t="s">
        <v>20</v>
      </c>
      <c r="C580" t="s">
        <v>25</v>
      </c>
      <c r="D580">
        <v>32492.32</v>
      </c>
      <c r="E580">
        <v>31512.22</v>
      </c>
    </row>
    <row r="581" spans="1:5" x14ac:dyDescent="0.25">
      <c r="A581" t="s">
        <v>203</v>
      </c>
      <c r="B581" t="s">
        <v>22</v>
      </c>
      <c r="C581" t="s">
        <v>25</v>
      </c>
      <c r="D581">
        <v>1513.95</v>
      </c>
      <c r="E581">
        <v>1498.96</v>
      </c>
    </row>
    <row r="582" spans="1:5" x14ac:dyDescent="0.25">
      <c r="A582" t="s">
        <v>203</v>
      </c>
      <c r="B582" t="s">
        <v>23</v>
      </c>
      <c r="C582" t="s">
        <v>25</v>
      </c>
      <c r="D582">
        <v>0</v>
      </c>
      <c r="E582">
        <v>0</v>
      </c>
    </row>
    <row r="583" spans="1:5" x14ac:dyDescent="0.25">
      <c r="A583" t="s">
        <v>203</v>
      </c>
      <c r="B583" t="s">
        <v>18</v>
      </c>
      <c r="C583" t="s">
        <v>25</v>
      </c>
      <c r="D583">
        <v>2097.34</v>
      </c>
      <c r="E583">
        <v>2061.27</v>
      </c>
    </row>
    <row r="584" spans="1:5" x14ac:dyDescent="0.25">
      <c r="A584" t="s">
        <v>203</v>
      </c>
      <c r="B584" t="s">
        <v>18</v>
      </c>
      <c r="C584" t="s">
        <v>26</v>
      </c>
      <c r="D584">
        <v>1345.14</v>
      </c>
      <c r="E584">
        <v>1322</v>
      </c>
    </row>
    <row r="585" spans="1:5" x14ac:dyDescent="0.25">
      <c r="A585" t="s">
        <v>203</v>
      </c>
      <c r="B585" t="s">
        <v>21</v>
      </c>
      <c r="C585" t="s">
        <v>26</v>
      </c>
      <c r="D585">
        <v>0</v>
      </c>
      <c r="E585">
        <v>0</v>
      </c>
    </row>
    <row r="586" spans="1:5" x14ac:dyDescent="0.25">
      <c r="A586" t="s">
        <v>203</v>
      </c>
      <c r="B586" t="s">
        <v>20</v>
      </c>
      <c r="C586" t="s">
        <v>26</v>
      </c>
      <c r="D586">
        <v>22503.7</v>
      </c>
      <c r="E586">
        <v>21786.31</v>
      </c>
    </row>
    <row r="587" spans="1:5" x14ac:dyDescent="0.25">
      <c r="A587" t="s">
        <v>203</v>
      </c>
      <c r="B587" t="s">
        <v>19</v>
      </c>
      <c r="C587" t="s">
        <v>26</v>
      </c>
      <c r="D587">
        <v>0</v>
      </c>
      <c r="E587">
        <v>0</v>
      </c>
    </row>
    <row r="588" spans="1:5" x14ac:dyDescent="0.25">
      <c r="A588" t="s">
        <v>203</v>
      </c>
      <c r="B588" t="s">
        <v>23</v>
      </c>
      <c r="C588" t="s">
        <v>26</v>
      </c>
      <c r="D588">
        <v>0</v>
      </c>
      <c r="E588">
        <v>0</v>
      </c>
    </row>
    <row r="589" spans="1:5" x14ac:dyDescent="0.25">
      <c r="A589" t="s">
        <v>203</v>
      </c>
      <c r="B589" t="s">
        <v>22</v>
      </c>
      <c r="C589" t="s">
        <v>26</v>
      </c>
      <c r="D589">
        <v>1913.96</v>
      </c>
      <c r="E589">
        <v>1895.01</v>
      </c>
    </row>
    <row r="590" spans="1:5" x14ac:dyDescent="0.25">
      <c r="A590" t="s">
        <v>203</v>
      </c>
      <c r="B590" t="s">
        <v>22</v>
      </c>
      <c r="C590" t="s">
        <v>27</v>
      </c>
      <c r="D590">
        <v>2682.34</v>
      </c>
      <c r="E590">
        <v>2655.78</v>
      </c>
    </row>
    <row r="591" spans="1:5" x14ac:dyDescent="0.25">
      <c r="A591" t="s">
        <v>203</v>
      </c>
      <c r="B591" t="s">
        <v>21</v>
      </c>
      <c r="C591" t="s">
        <v>27</v>
      </c>
      <c r="D591">
        <v>0</v>
      </c>
      <c r="E591">
        <v>0</v>
      </c>
    </row>
    <row r="592" spans="1:5" x14ac:dyDescent="0.25">
      <c r="A592" t="s">
        <v>203</v>
      </c>
      <c r="B592" t="s">
        <v>23</v>
      </c>
      <c r="C592" t="s">
        <v>27</v>
      </c>
      <c r="D592">
        <v>0</v>
      </c>
      <c r="E592">
        <v>0</v>
      </c>
    </row>
    <row r="593" spans="1:5" x14ac:dyDescent="0.25">
      <c r="A593" t="s">
        <v>203</v>
      </c>
      <c r="B593" t="s">
        <v>18</v>
      </c>
      <c r="C593" t="s">
        <v>27</v>
      </c>
      <c r="D593">
        <v>3960.33</v>
      </c>
      <c r="E593">
        <v>3892.22</v>
      </c>
    </row>
    <row r="594" spans="1:5" x14ac:dyDescent="0.25">
      <c r="A594" t="s">
        <v>203</v>
      </c>
      <c r="B594" t="s">
        <v>20</v>
      </c>
      <c r="C594" t="s">
        <v>27</v>
      </c>
      <c r="D594">
        <v>14462.53</v>
      </c>
      <c r="E594">
        <v>13985.37</v>
      </c>
    </row>
    <row r="595" spans="1:5" x14ac:dyDescent="0.25">
      <c r="A595" t="s">
        <v>203</v>
      </c>
      <c r="B595" t="s">
        <v>19</v>
      </c>
      <c r="C595" t="s">
        <v>27</v>
      </c>
      <c r="D595">
        <v>0</v>
      </c>
      <c r="E595">
        <v>0</v>
      </c>
    </row>
    <row r="596" spans="1:5" x14ac:dyDescent="0.25">
      <c r="A596" t="s">
        <v>203</v>
      </c>
      <c r="B596" t="s">
        <v>19</v>
      </c>
      <c r="C596" t="s">
        <v>28</v>
      </c>
      <c r="D596">
        <v>0</v>
      </c>
      <c r="E596">
        <v>0</v>
      </c>
    </row>
    <row r="597" spans="1:5" x14ac:dyDescent="0.25">
      <c r="A597" t="s">
        <v>203</v>
      </c>
      <c r="B597" t="s">
        <v>23</v>
      </c>
      <c r="C597" t="s">
        <v>28</v>
      </c>
      <c r="D597">
        <v>0</v>
      </c>
      <c r="E597">
        <v>0</v>
      </c>
    </row>
    <row r="598" spans="1:5" x14ac:dyDescent="0.25">
      <c r="A598" t="s">
        <v>203</v>
      </c>
      <c r="B598" t="s">
        <v>20</v>
      </c>
      <c r="C598" t="s">
        <v>28</v>
      </c>
      <c r="D598">
        <v>10190.040000000001</v>
      </c>
      <c r="E598">
        <v>9875.1</v>
      </c>
    </row>
    <row r="599" spans="1:5" x14ac:dyDescent="0.25">
      <c r="A599" t="s">
        <v>203</v>
      </c>
      <c r="B599" t="s">
        <v>21</v>
      </c>
      <c r="C599" t="s">
        <v>28</v>
      </c>
      <c r="D599">
        <v>0</v>
      </c>
      <c r="E599">
        <v>0</v>
      </c>
    </row>
    <row r="600" spans="1:5" x14ac:dyDescent="0.25">
      <c r="A600" t="s">
        <v>203</v>
      </c>
      <c r="B600" t="s">
        <v>18</v>
      </c>
      <c r="C600" t="s">
        <v>28</v>
      </c>
      <c r="D600">
        <v>7590.22</v>
      </c>
      <c r="E600">
        <v>7459.68</v>
      </c>
    </row>
    <row r="601" spans="1:5" x14ac:dyDescent="0.25">
      <c r="A601" t="s">
        <v>203</v>
      </c>
      <c r="B601" t="s">
        <v>22</v>
      </c>
      <c r="C601" t="s">
        <v>28</v>
      </c>
      <c r="D601">
        <v>2915.99</v>
      </c>
      <c r="E601">
        <v>2887.12</v>
      </c>
    </row>
    <row r="602" spans="1:5" x14ac:dyDescent="0.25">
      <c r="A602" t="s">
        <v>203</v>
      </c>
      <c r="B602" t="s">
        <v>18</v>
      </c>
      <c r="C602" t="s">
        <v>29</v>
      </c>
      <c r="D602">
        <v>17146.330000000002</v>
      </c>
      <c r="E602">
        <v>16851.43</v>
      </c>
    </row>
    <row r="603" spans="1:5" x14ac:dyDescent="0.25">
      <c r="A603" t="s">
        <v>203</v>
      </c>
      <c r="B603" t="s">
        <v>22</v>
      </c>
      <c r="C603" t="s">
        <v>29</v>
      </c>
      <c r="D603">
        <v>3164.27</v>
      </c>
      <c r="E603">
        <v>3132.94</v>
      </c>
    </row>
    <row r="604" spans="1:5" x14ac:dyDescent="0.25">
      <c r="A604" t="s">
        <v>203</v>
      </c>
      <c r="B604" t="s">
        <v>23</v>
      </c>
      <c r="C604" t="s">
        <v>29</v>
      </c>
      <c r="D604">
        <v>0</v>
      </c>
      <c r="E604">
        <v>0</v>
      </c>
    </row>
    <row r="605" spans="1:5" x14ac:dyDescent="0.25">
      <c r="A605" t="s">
        <v>203</v>
      </c>
      <c r="B605" t="s">
        <v>20</v>
      </c>
      <c r="C605" t="s">
        <v>29</v>
      </c>
      <c r="D605">
        <v>18123</v>
      </c>
      <c r="E605">
        <v>17622.7</v>
      </c>
    </row>
    <row r="606" spans="1:5" x14ac:dyDescent="0.25">
      <c r="A606" t="s">
        <v>203</v>
      </c>
      <c r="B606" t="s">
        <v>21</v>
      </c>
      <c r="C606" t="s">
        <v>29</v>
      </c>
      <c r="D606">
        <v>0</v>
      </c>
      <c r="E606">
        <v>0</v>
      </c>
    </row>
    <row r="607" spans="1:5" x14ac:dyDescent="0.25">
      <c r="A607" t="s">
        <v>203</v>
      </c>
      <c r="B607" t="s">
        <v>19</v>
      </c>
      <c r="C607" t="s">
        <v>29</v>
      </c>
      <c r="D607">
        <v>0</v>
      </c>
      <c r="E607">
        <v>0</v>
      </c>
    </row>
    <row r="608" spans="1:5" x14ac:dyDescent="0.25">
      <c r="A608" t="s">
        <v>203</v>
      </c>
      <c r="B608" t="s">
        <v>23</v>
      </c>
      <c r="C608" t="s">
        <v>30</v>
      </c>
      <c r="D608">
        <v>0</v>
      </c>
      <c r="E608">
        <v>0</v>
      </c>
    </row>
    <row r="609" spans="1:5" x14ac:dyDescent="0.25">
      <c r="A609" t="s">
        <v>203</v>
      </c>
      <c r="B609" t="s">
        <v>19</v>
      </c>
      <c r="C609" t="s">
        <v>30</v>
      </c>
      <c r="D609">
        <v>0</v>
      </c>
      <c r="E609">
        <v>0</v>
      </c>
    </row>
    <row r="610" spans="1:5" x14ac:dyDescent="0.25">
      <c r="A610" t="s">
        <v>203</v>
      </c>
      <c r="B610" t="s">
        <v>20</v>
      </c>
      <c r="C610" t="s">
        <v>30</v>
      </c>
      <c r="D610">
        <v>21648.39</v>
      </c>
      <c r="E610">
        <v>20968.11</v>
      </c>
    </row>
    <row r="611" spans="1:5" x14ac:dyDescent="0.25">
      <c r="A611" t="s">
        <v>203</v>
      </c>
      <c r="B611" t="s">
        <v>21</v>
      </c>
      <c r="C611" t="s">
        <v>30</v>
      </c>
      <c r="D611">
        <v>0</v>
      </c>
      <c r="E611">
        <v>0</v>
      </c>
    </row>
    <row r="612" spans="1:5" x14ac:dyDescent="0.25">
      <c r="A612" t="s">
        <v>203</v>
      </c>
      <c r="B612" t="s">
        <v>22</v>
      </c>
      <c r="C612" t="s">
        <v>30</v>
      </c>
      <c r="D612">
        <v>2952</v>
      </c>
      <c r="E612">
        <v>2922.77</v>
      </c>
    </row>
    <row r="613" spans="1:5" x14ac:dyDescent="0.25">
      <c r="A613" t="s">
        <v>203</v>
      </c>
      <c r="B613" t="s">
        <v>18</v>
      </c>
      <c r="C613" t="s">
        <v>30</v>
      </c>
      <c r="D613">
        <v>15233.23</v>
      </c>
      <c r="E613">
        <v>14971.23</v>
      </c>
    </row>
    <row r="614" spans="1:5" x14ac:dyDescent="0.25">
      <c r="A614" t="s">
        <v>204</v>
      </c>
      <c r="B614" t="s">
        <v>22</v>
      </c>
      <c r="C614" t="s">
        <v>25</v>
      </c>
      <c r="D614">
        <v>49816.06</v>
      </c>
      <c r="E614">
        <v>49322.83</v>
      </c>
    </row>
    <row r="615" spans="1:5" x14ac:dyDescent="0.25">
      <c r="A615" t="s">
        <v>204</v>
      </c>
      <c r="B615" t="s">
        <v>19</v>
      </c>
      <c r="C615" t="s">
        <v>25</v>
      </c>
      <c r="D615">
        <v>0</v>
      </c>
      <c r="E615">
        <v>0</v>
      </c>
    </row>
    <row r="616" spans="1:5" x14ac:dyDescent="0.25">
      <c r="A616" t="s">
        <v>204</v>
      </c>
      <c r="B616" t="s">
        <v>20</v>
      </c>
      <c r="C616" t="s">
        <v>25</v>
      </c>
      <c r="D616">
        <v>36519.300000000003</v>
      </c>
      <c r="E616">
        <v>35642.050000000003</v>
      </c>
    </row>
    <row r="617" spans="1:5" x14ac:dyDescent="0.25">
      <c r="A617" t="s">
        <v>204</v>
      </c>
      <c r="B617" t="s">
        <v>18</v>
      </c>
      <c r="C617" t="s">
        <v>25</v>
      </c>
      <c r="D617">
        <v>3149.14</v>
      </c>
      <c r="E617">
        <v>3094.98</v>
      </c>
    </row>
    <row r="618" spans="1:5" x14ac:dyDescent="0.25">
      <c r="A618" t="s">
        <v>204</v>
      </c>
      <c r="B618" t="s">
        <v>23</v>
      </c>
      <c r="C618" t="s">
        <v>25</v>
      </c>
      <c r="D618">
        <v>12786.16</v>
      </c>
      <c r="E618">
        <v>11623.78</v>
      </c>
    </row>
    <row r="619" spans="1:5" x14ac:dyDescent="0.25">
      <c r="A619" t="s">
        <v>204</v>
      </c>
      <c r="B619" t="s">
        <v>21</v>
      </c>
      <c r="C619" t="s">
        <v>25</v>
      </c>
      <c r="D619">
        <v>69543.95</v>
      </c>
      <c r="E619">
        <v>67847.759999999995</v>
      </c>
    </row>
    <row r="620" spans="1:5" x14ac:dyDescent="0.25">
      <c r="A620" t="s">
        <v>204</v>
      </c>
      <c r="B620" t="s">
        <v>21</v>
      </c>
      <c r="C620" t="s">
        <v>26</v>
      </c>
      <c r="D620">
        <v>87977.22</v>
      </c>
      <c r="E620">
        <v>85831.43</v>
      </c>
    </row>
    <row r="621" spans="1:5" x14ac:dyDescent="0.25">
      <c r="A621" t="s">
        <v>204</v>
      </c>
      <c r="B621" t="s">
        <v>22</v>
      </c>
      <c r="C621" t="s">
        <v>26</v>
      </c>
      <c r="D621">
        <v>55772.34</v>
      </c>
      <c r="E621">
        <v>55220.14</v>
      </c>
    </row>
    <row r="622" spans="1:5" x14ac:dyDescent="0.25">
      <c r="A622" t="s">
        <v>204</v>
      </c>
      <c r="B622" t="s">
        <v>20</v>
      </c>
      <c r="C622" t="s">
        <v>26</v>
      </c>
      <c r="D622">
        <v>27578.16</v>
      </c>
      <c r="E622">
        <v>27021.34</v>
      </c>
    </row>
    <row r="623" spans="1:5" x14ac:dyDescent="0.25">
      <c r="A623" t="s">
        <v>204</v>
      </c>
      <c r="B623" t="s">
        <v>23</v>
      </c>
      <c r="C623" t="s">
        <v>26</v>
      </c>
      <c r="D623">
        <v>22044.12</v>
      </c>
      <c r="E623">
        <v>20040.11</v>
      </c>
    </row>
    <row r="624" spans="1:5" x14ac:dyDescent="0.25">
      <c r="A624" t="s">
        <v>204</v>
      </c>
      <c r="B624" t="s">
        <v>19</v>
      </c>
      <c r="C624" t="s">
        <v>26</v>
      </c>
      <c r="D624">
        <v>0</v>
      </c>
      <c r="E624">
        <v>0</v>
      </c>
    </row>
    <row r="625" spans="1:5" x14ac:dyDescent="0.25">
      <c r="A625" t="s">
        <v>204</v>
      </c>
      <c r="B625" t="s">
        <v>18</v>
      </c>
      <c r="C625" t="s">
        <v>26</v>
      </c>
      <c r="D625">
        <v>8730.86</v>
      </c>
      <c r="E625">
        <v>8580.7000000000007</v>
      </c>
    </row>
    <row r="626" spans="1:5" x14ac:dyDescent="0.25">
      <c r="A626" t="s">
        <v>204</v>
      </c>
      <c r="B626" t="s">
        <v>23</v>
      </c>
      <c r="C626" t="s">
        <v>27</v>
      </c>
      <c r="D626">
        <v>22721.85</v>
      </c>
      <c r="E626">
        <v>20656.23</v>
      </c>
    </row>
    <row r="627" spans="1:5" x14ac:dyDescent="0.25">
      <c r="A627" t="s">
        <v>204</v>
      </c>
      <c r="B627" t="s">
        <v>21</v>
      </c>
      <c r="C627" t="s">
        <v>27</v>
      </c>
      <c r="D627">
        <v>87962.36</v>
      </c>
      <c r="E627">
        <v>85816.94</v>
      </c>
    </row>
    <row r="628" spans="1:5" x14ac:dyDescent="0.25">
      <c r="A628" t="s">
        <v>204</v>
      </c>
      <c r="B628" t="s">
        <v>18</v>
      </c>
      <c r="C628" t="s">
        <v>27</v>
      </c>
      <c r="D628">
        <v>13213.92</v>
      </c>
      <c r="E628">
        <v>12986.65</v>
      </c>
    </row>
    <row r="629" spans="1:5" x14ac:dyDescent="0.25">
      <c r="A629" t="s">
        <v>204</v>
      </c>
      <c r="B629" t="s">
        <v>19</v>
      </c>
      <c r="C629" t="s">
        <v>27</v>
      </c>
      <c r="D629">
        <v>0</v>
      </c>
      <c r="E629">
        <v>0</v>
      </c>
    </row>
    <row r="630" spans="1:5" x14ac:dyDescent="0.25">
      <c r="A630" t="s">
        <v>204</v>
      </c>
      <c r="B630" t="s">
        <v>22</v>
      </c>
      <c r="C630" t="s">
        <v>27</v>
      </c>
      <c r="D630">
        <v>57120.26</v>
      </c>
      <c r="E630">
        <v>56554.71</v>
      </c>
    </row>
    <row r="631" spans="1:5" x14ac:dyDescent="0.25">
      <c r="A631" t="s">
        <v>204</v>
      </c>
      <c r="B631" t="s">
        <v>20</v>
      </c>
      <c r="C631" t="s">
        <v>27</v>
      </c>
      <c r="D631">
        <v>11879.13</v>
      </c>
      <c r="E631">
        <v>11357.85</v>
      </c>
    </row>
    <row r="632" spans="1:5" x14ac:dyDescent="0.25">
      <c r="A632" t="s">
        <v>204</v>
      </c>
      <c r="B632" t="s">
        <v>21</v>
      </c>
      <c r="C632" t="s">
        <v>28</v>
      </c>
      <c r="D632">
        <v>43750.61</v>
      </c>
      <c r="E632">
        <v>42683.519999999997</v>
      </c>
    </row>
    <row r="633" spans="1:5" x14ac:dyDescent="0.25">
      <c r="A633" t="s">
        <v>204</v>
      </c>
      <c r="B633" t="s">
        <v>22</v>
      </c>
      <c r="C633" t="s">
        <v>28</v>
      </c>
      <c r="D633">
        <v>91814.06</v>
      </c>
      <c r="E633">
        <v>90905.01</v>
      </c>
    </row>
    <row r="634" spans="1:5" x14ac:dyDescent="0.25">
      <c r="A634" t="s">
        <v>204</v>
      </c>
      <c r="B634" t="s">
        <v>23</v>
      </c>
      <c r="C634" t="s">
        <v>28</v>
      </c>
      <c r="D634">
        <v>37804.68</v>
      </c>
      <c r="E634">
        <v>34367.89</v>
      </c>
    </row>
    <row r="635" spans="1:5" x14ac:dyDescent="0.25">
      <c r="A635" t="s">
        <v>204</v>
      </c>
      <c r="B635" t="s">
        <v>19</v>
      </c>
      <c r="C635" t="s">
        <v>28</v>
      </c>
      <c r="D635">
        <v>0</v>
      </c>
      <c r="E635">
        <v>0</v>
      </c>
    </row>
    <row r="636" spans="1:5" x14ac:dyDescent="0.25">
      <c r="A636" t="s">
        <v>204</v>
      </c>
      <c r="B636" t="s">
        <v>18</v>
      </c>
      <c r="C636" t="s">
        <v>28</v>
      </c>
      <c r="D636">
        <v>19812.53</v>
      </c>
      <c r="E636">
        <v>19471.77</v>
      </c>
    </row>
    <row r="637" spans="1:5" x14ac:dyDescent="0.25">
      <c r="A637" t="s">
        <v>204</v>
      </c>
      <c r="B637" t="s">
        <v>20</v>
      </c>
      <c r="C637" t="s">
        <v>28</v>
      </c>
      <c r="D637">
        <v>12578.36</v>
      </c>
      <c r="E637">
        <v>12009.13</v>
      </c>
    </row>
    <row r="638" spans="1:5" x14ac:dyDescent="0.25">
      <c r="A638" t="s">
        <v>204</v>
      </c>
      <c r="B638" t="s">
        <v>19</v>
      </c>
      <c r="C638" t="s">
        <v>29</v>
      </c>
      <c r="D638">
        <v>0</v>
      </c>
      <c r="E638">
        <v>0</v>
      </c>
    </row>
    <row r="639" spans="1:5" x14ac:dyDescent="0.25">
      <c r="A639" t="s">
        <v>204</v>
      </c>
      <c r="B639" t="s">
        <v>22</v>
      </c>
      <c r="C639" t="s">
        <v>29</v>
      </c>
      <c r="D639">
        <v>107343.69</v>
      </c>
      <c r="E639">
        <v>106280.88</v>
      </c>
    </row>
    <row r="640" spans="1:5" x14ac:dyDescent="0.25">
      <c r="A640" t="s">
        <v>204</v>
      </c>
      <c r="B640" t="s">
        <v>18</v>
      </c>
      <c r="C640" t="s">
        <v>29</v>
      </c>
      <c r="D640">
        <v>16424.439999999999</v>
      </c>
      <c r="E640">
        <v>16141.96</v>
      </c>
    </row>
    <row r="641" spans="1:5" x14ac:dyDescent="0.25">
      <c r="A641" t="s">
        <v>204</v>
      </c>
      <c r="B641" t="s">
        <v>20</v>
      </c>
      <c r="C641" t="s">
        <v>29</v>
      </c>
      <c r="D641">
        <v>9393.82</v>
      </c>
      <c r="E641">
        <v>8818.2000000000007</v>
      </c>
    </row>
    <row r="642" spans="1:5" x14ac:dyDescent="0.25">
      <c r="A642" t="s">
        <v>204</v>
      </c>
      <c r="B642" t="s">
        <v>21</v>
      </c>
      <c r="C642" t="s">
        <v>29</v>
      </c>
      <c r="D642">
        <v>54573.440000000002</v>
      </c>
      <c r="E642">
        <v>53242.38</v>
      </c>
    </row>
    <row r="643" spans="1:5" x14ac:dyDescent="0.25">
      <c r="A643" t="s">
        <v>204</v>
      </c>
      <c r="B643" t="s">
        <v>23</v>
      </c>
      <c r="C643" t="s">
        <v>29</v>
      </c>
      <c r="D643">
        <v>53566.51</v>
      </c>
      <c r="E643">
        <v>48696.83</v>
      </c>
    </row>
    <row r="644" spans="1:5" x14ac:dyDescent="0.25">
      <c r="A644" t="s">
        <v>204</v>
      </c>
      <c r="B644" t="s">
        <v>23</v>
      </c>
      <c r="C644" t="s">
        <v>30</v>
      </c>
      <c r="D644">
        <v>52097.279999999999</v>
      </c>
      <c r="E644">
        <v>47361.16</v>
      </c>
    </row>
    <row r="645" spans="1:5" x14ac:dyDescent="0.25">
      <c r="A645" t="s">
        <v>204</v>
      </c>
      <c r="B645" t="s">
        <v>18</v>
      </c>
      <c r="C645" t="s">
        <v>30</v>
      </c>
      <c r="D645">
        <v>12693.27</v>
      </c>
      <c r="E645">
        <v>12474.96</v>
      </c>
    </row>
    <row r="646" spans="1:5" x14ac:dyDescent="0.25">
      <c r="A646" t="s">
        <v>204</v>
      </c>
      <c r="B646" t="s">
        <v>21</v>
      </c>
      <c r="C646" t="s">
        <v>30</v>
      </c>
      <c r="D646">
        <v>49137.4</v>
      </c>
      <c r="E646">
        <v>47938.93</v>
      </c>
    </row>
    <row r="647" spans="1:5" x14ac:dyDescent="0.25">
      <c r="A647" t="s">
        <v>204</v>
      </c>
      <c r="B647" t="s">
        <v>20</v>
      </c>
      <c r="C647" t="s">
        <v>30</v>
      </c>
      <c r="D647">
        <v>27037.42</v>
      </c>
      <c r="E647">
        <v>26401.25</v>
      </c>
    </row>
    <row r="648" spans="1:5" x14ac:dyDescent="0.25">
      <c r="A648" t="s">
        <v>204</v>
      </c>
      <c r="B648" t="s">
        <v>22</v>
      </c>
      <c r="C648" t="s">
        <v>30</v>
      </c>
      <c r="D648">
        <v>100081.27</v>
      </c>
      <c r="E648">
        <v>99090.37</v>
      </c>
    </row>
    <row r="649" spans="1:5" x14ac:dyDescent="0.25">
      <c r="A649" t="s">
        <v>204</v>
      </c>
      <c r="B649" t="s">
        <v>19</v>
      </c>
      <c r="C649" t="s">
        <v>30</v>
      </c>
      <c r="D649">
        <v>0</v>
      </c>
      <c r="E649">
        <v>0</v>
      </c>
    </row>
    <row r="650" spans="1:5" x14ac:dyDescent="0.25">
      <c r="A650" t="s">
        <v>205</v>
      </c>
      <c r="B650" t="s">
        <v>22</v>
      </c>
      <c r="C650" t="s">
        <v>25</v>
      </c>
      <c r="D650">
        <v>43092.07</v>
      </c>
      <c r="E650">
        <v>42665.42</v>
      </c>
    </row>
    <row r="651" spans="1:5" x14ac:dyDescent="0.25">
      <c r="A651" t="s">
        <v>205</v>
      </c>
      <c r="B651" t="s">
        <v>19</v>
      </c>
      <c r="C651" t="s">
        <v>25</v>
      </c>
      <c r="D651">
        <v>783415</v>
      </c>
      <c r="E651">
        <v>732544</v>
      </c>
    </row>
    <row r="652" spans="1:5" x14ac:dyDescent="0.25">
      <c r="A652" t="s">
        <v>205</v>
      </c>
      <c r="B652" t="s">
        <v>20</v>
      </c>
      <c r="C652" t="s">
        <v>25</v>
      </c>
      <c r="D652">
        <v>1705.75</v>
      </c>
      <c r="E652">
        <v>1704.02</v>
      </c>
    </row>
    <row r="653" spans="1:5" x14ac:dyDescent="0.25">
      <c r="A653" t="s">
        <v>205</v>
      </c>
      <c r="B653" t="s">
        <v>23</v>
      </c>
      <c r="C653" t="s">
        <v>25</v>
      </c>
      <c r="D653">
        <v>0</v>
      </c>
      <c r="E653">
        <v>0</v>
      </c>
    </row>
    <row r="654" spans="1:5" x14ac:dyDescent="0.25">
      <c r="A654" t="s">
        <v>205</v>
      </c>
      <c r="B654" t="s">
        <v>21</v>
      </c>
      <c r="C654" t="s">
        <v>25</v>
      </c>
      <c r="D654">
        <v>94871.66</v>
      </c>
      <c r="E654">
        <v>92557.72</v>
      </c>
    </row>
    <row r="655" spans="1:5" x14ac:dyDescent="0.25">
      <c r="A655" t="s">
        <v>205</v>
      </c>
      <c r="B655" t="s">
        <v>18</v>
      </c>
      <c r="C655" t="s">
        <v>25</v>
      </c>
      <c r="D655">
        <v>15957.21</v>
      </c>
      <c r="E655">
        <v>15682.76</v>
      </c>
    </row>
    <row r="656" spans="1:5" x14ac:dyDescent="0.25">
      <c r="A656" t="s">
        <v>205</v>
      </c>
      <c r="B656" t="s">
        <v>18</v>
      </c>
      <c r="C656" t="s">
        <v>26</v>
      </c>
      <c r="D656">
        <v>14116.13</v>
      </c>
      <c r="E656">
        <v>13873.35</v>
      </c>
    </row>
    <row r="657" spans="1:5" x14ac:dyDescent="0.25">
      <c r="A657" t="s">
        <v>205</v>
      </c>
      <c r="B657" t="s">
        <v>22</v>
      </c>
      <c r="C657" t="s">
        <v>26</v>
      </c>
      <c r="D657">
        <v>63499.74</v>
      </c>
      <c r="E657">
        <v>62871.03</v>
      </c>
    </row>
    <row r="658" spans="1:5" x14ac:dyDescent="0.25">
      <c r="A658" t="s">
        <v>205</v>
      </c>
      <c r="B658" t="s">
        <v>20</v>
      </c>
      <c r="C658" t="s">
        <v>26</v>
      </c>
      <c r="D658">
        <v>1594.31</v>
      </c>
      <c r="E658">
        <v>1577.39</v>
      </c>
    </row>
    <row r="659" spans="1:5" x14ac:dyDescent="0.25">
      <c r="A659" t="s">
        <v>205</v>
      </c>
      <c r="B659" t="s">
        <v>21</v>
      </c>
      <c r="C659" t="s">
        <v>26</v>
      </c>
      <c r="D659">
        <v>148563.79</v>
      </c>
      <c r="E659">
        <v>144940.28</v>
      </c>
    </row>
    <row r="660" spans="1:5" x14ac:dyDescent="0.25">
      <c r="A660" t="s">
        <v>205</v>
      </c>
      <c r="B660" t="s">
        <v>19</v>
      </c>
      <c r="C660" t="s">
        <v>26</v>
      </c>
      <c r="D660">
        <v>656137</v>
      </c>
      <c r="E660">
        <v>610072</v>
      </c>
    </row>
    <row r="661" spans="1:5" x14ac:dyDescent="0.25">
      <c r="A661" t="s">
        <v>205</v>
      </c>
      <c r="B661" t="s">
        <v>23</v>
      </c>
      <c r="C661" t="s">
        <v>26</v>
      </c>
      <c r="D661">
        <v>0</v>
      </c>
      <c r="E661">
        <v>0</v>
      </c>
    </row>
    <row r="662" spans="1:5" x14ac:dyDescent="0.25">
      <c r="A662" t="s">
        <v>205</v>
      </c>
      <c r="B662" t="s">
        <v>21</v>
      </c>
      <c r="C662" t="s">
        <v>27</v>
      </c>
      <c r="D662">
        <v>115761.72</v>
      </c>
      <c r="E662">
        <v>112938.26</v>
      </c>
    </row>
    <row r="663" spans="1:5" x14ac:dyDescent="0.25">
      <c r="A663" t="s">
        <v>205</v>
      </c>
      <c r="B663" t="s">
        <v>20</v>
      </c>
      <c r="C663" t="s">
        <v>27</v>
      </c>
      <c r="D663">
        <v>567.33000000000004</v>
      </c>
      <c r="E663">
        <v>557.29</v>
      </c>
    </row>
    <row r="664" spans="1:5" x14ac:dyDescent="0.25">
      <c r="A664" t="s">
        <v>205</v>
      </c>
      <c r="B664" t="s">
        <v>18</v>
      </c>
      <c r="C664" t="s">
        <v>27</v>
      </c>
      <c r="D664">
        <v>14028.69</v>
      </c>
      <c r="E664">
        <v>13787.41</v>
      </c>
    </row>
    <row r="665" spans="1:5" x14ac:dyDescent="0.25">
      <c r="A665" t="s">
        <v>205</v>
      </c>
      <c r="B665" t="s">
        <v>23</v>
      </c>
      <c r="C665" t="s">
        <v>27</v>
      </c>
      <c r="D665">
        <v>0</v>
      </c>
      <c r="E665">
        <v>0</v>
      </c>
    </row>
    <row r="666" spans="1:5" x14ac:dyDescent="0.25">
      <c r="A666" t="s">
        <v>205</v>
      </c>
      <c r="B666" t="s">
        <v>19</v>
      </c>
      <c r="C666" t="s">
        <v>27</v>
      </c>
      <c r="D666">
        <v>483704</v>
      </c>
      <c r="E666">
        <v>437140</v>
      </c>
    </row>
    <row r="667" spans="1:5" x14ac:dyDescent="0.25">
      <c r="A667" t="s">
        <v>205</v>
      </c>
      <c r="B667" t="s">
        <v>22</v>
      </c>
      <c r="C667" t="s">
        <v>27</v>
      </c>
      <c r="D667">
        <v>82329.73</v>
      </c>
      <c r="E667">
        <v>81514.58</v>
      </c>
    </row>
    <row r="668" spans="1:5" x14ac:dyDescent="0.25">
      <c r="A668" t="s">
        <v>205</v>
      </c>
      <c r="B668" t="s">
        <v>21</v>
      </c>
      <c r="C668" t="s">
        <v>28</v>
      </c>
      <c r="D668">
        <v>72755.789999999994</v>
      </c>
      <c r="E668">
        <v>70981.259999999995</v>
      </c>
    </row>
    <row r="669" spans="1:5" x14ac:dyDescent="0.25">
      <c r="A669" t="s">
        <v>205</v>
      </c>
      <c r="B669" t="s">
        <v>23</v>
      </c>
      <c r="C669" t="s">
        <v>28</v>
      </c>
      <c r="D669">
        <v>0</v>
      </c>
      <c r="E669">
        <v>0</v>
      </c>
    </row>
    <row r="670" spans="1:5" x14ac:dyDescent="0.25">
      <c r="A670" t="s">
        <v>205</v>
      </c>
      <c r="B670" t="s">
        <v>22</v>
      </c>
      <c r="C670" t="s">
        <v>28</v>
      </c>
      <c r="D670">
        <v>126068.25</v>
      </c>
      <c r="E670">
        <v>124820.05</v>
      </c>
    </row>
    <row r="671" spans="1:5" x14ac:dyDescent="0.25">
      <c r="A671" t="s">
        <v>205</v>
      </c>
      <c r="B671" t="s">
        <v>19</v>
      </c>
      <c r="C671" t="s">
        <v>28</v>
      </c>
      <c r="D671">
        <v>468755</v>
      </c>
      <c r="E671">
        <v>423773</v>
      </c>
    </row>
    <row r="672" spans="1:5" x14ac:dyDescent="0.25">
      <c r="A672" t="s">
        <v>205</v>
      </c>
      <c r="B672" t="s">
        <v>20</v>
      </c>
      <c r="C672" t="s">
        <v>28</v>
      </c>
      <c r="D672">
        <v>8.68</v>
      </c>
      <c r="E672">
        <v>0</v>
      </c>
    </row>
    <row r="673" spans="1:5" x14ac:dyDescent="0.25">
      <c r="A673" t="s">
        <v>205</v>
      </c>
      <c r="B673" t="s">
        <v>18</v>
      </c>
      <c r="C673" t="s">
        <v>28</v>
      </c>
      <c r="D673">
        <v>14305.98</v>
      </c>
      <c r="E673">
        <v>14059.93</v>
      </c>
    </row>
    <row r="674" spans="1:5" x14ac:dyDescent="0.25">
      <c r="A674" t="s">
        <v>205</v>
      </c>
      <c r="B674" t="s">
        <v>19</v>
      </c>
      <c r="C674" t="s">
        <v>29</v>
      </c>
      <c r="D674">
        <v>158291</v>
      </c>
      <c r="E674">
        <v>142952</v>
      </c>
    </row>
    <row r="675" spans="1:5" x14ac:dyDescent="0.25">
      <c r="A675" t="s">
        <v>205</v>
      </c>
      <c r="B675" t="s">
        <v>18</v>
      </c>
      <c r="C675" t="s">
        <v>29</v>
      </c>
      <c r="D675">
        <v>15688.42</v>
      </c>
      <c r="E675">
        <v>15418.59</v>
      </c>
    </row>
    <row r="676" spans="1:5" x14ac:dyDescent="0.25">
      <c r="A676" t="s">
        <v>205</v>
      </c>
      <c r="B676" t="s">
        <v>22</v>
      </c>
      <c r="C676" t="s">
        <v>29</v>
      </c>
      <c r="D676">
        <v>146651.21</v>
      </c>
      <c r="E676">
        <v>145199.22</v>
      </c>
    </row>
    <row r="677" spans="1:5" x14ac:dyDescent="0.25">
      <c r="A677" t="s">
        <v>205</v>
      </c>
      <c r="B677" t="s">
        <v>21</v>
      </c>
      <c r="C677" t="s">
        <v>29</v>
      </c>
      <c r="D677">
        <v>55677.85</v>
      </c>
      <c r="E677">
        <v>54319.85</v>
      </c>
    </row>
    <row r="678" spans="1:5" x14ac:dyDescent="0.25">
      <c r="A678" t="s">
        <v>205</v>
      </c>
      <c r="B678" t="s">
        <v>20</v>
      </c>
      <c r="C678" t="s">
        <v>29</v>
      </c>
      <c r="D678">
        <v>0</v>
      </c>
      <c r="E678">
        <v>0</v>
      </c>
    </row>
    <row r="679" spans="1:5" x14ac:dyDescent="0.25">
      <c r="A679" t="s">
        <v>205</v>
      </c>
      <c r="B679" t="s">
        <v>23</v>
      </c>
      <c r="C679" t="s">
        <v>29</v>
      </c>
      <c r="D679">
        <v>0</v>
      </c>
      <c r="E679">
        <v>0</v>
      </c>
    </row>
    <row r="680" spans="1:5" x14ac:dyDescent="0.25">
      <c r="A680" t="s">
        <v>205</v>
      </c>
      <c r="B680" t="s">
        <v>20</v>
      </c>
      <c r="C680" t="s">
        <v>30</v>
      </c>
      <c r="D680">
        <v>0</v>
      </c>
      <c r="E680">
        <v>0</v>
      </c>
    </row>
    <row r="681" spans="1:5" x14ac:dyDescent="0.25">
      <c r="A681" t="s">
        <v>205</v>
      </c>
      <c r="B681" t="s">
        <v>23</v>
      </c>
      <c r="C681" t="s">
        <v>30</v>
      </c>
      <c r="D681">
        <v>0</v>
      </c>
      <c r="E681">
        <v>0</v>
      </c>
    </row>
    <row r="682" spans="1:5" x14ac:dyDescent="0.25">
      <c r="A682" t="s">
        <v>205</v>
      </c>
      <c r="B682" t="s">
        <v>19</v>
      </c>
      <c r="C682" t="s">
        <v>30</v>
      </c>
      <c r="D682">
        <v>471172</v>
      </c>
      <c r="E682">
        <v>438856</v>
      </c>
    </row>
    <row r="683" spans="1:5" x14ac:dyDescent="0.25">
      <c r="A683" t="s">
        <v>205</v>
      </c>
      <c r="B683" t="s">
        <v>21</v>
      </c>
      <c r="C683" t="s">
        <v>30</v>
      </c>
      <c r="D683">
        <v>57298.36</v>
      </c>
      <c r="E683">
        <v>55900.84</v>
      </c>
    </row>
    <row r="684" spans="1:5" x14ac:dyDescent="0.25">
      <c r="A684" t="s">
        <v>205</v>
      </c>
      <c r="B684" t="s">
        <v>18</v>
      </c>
      <c r="C684" t="s">
        <v>30</v>
      </c>
      <c r="D684">
        <v>12967.57</v>
      </c>
      <c r="E684">
        <v>12744.54</v>
      </c>
    </row>
    <row r="685" spans="1:5" x14ac:dyDescent="0.25">
      <c r="A685" t="s">
        <v>205</v>
      </c>
      <c r="B685" t="s">
        <v>22</v>
      </c>
      <c r="C685" t="s">
        <v>30</v>
      </c>
      <c r="D685">
        <v>128998.72</v>
      </c>
      <c r="E685">
        <v>127721.5</v>
      </c>
    </row>
    <row r="686" spans="1:5" x14ac:dyDescent="0.25">
      <c r="A686" t="s">
        <v>202</v>
      </c>
      <c r="B686" t="s">
        <v>19</v>
      </c>
      <c r="C686" t="s">
        <v>25</v>
      </c>
      <c r="D686">
        <v>0</v>
      </c>
      <c r="E686">
        <v>0</v>
      </c>
    </row>
    <row r="687" spans="1:5" x14ac:dyDescent="0.25">
      <c r="A687" t="s">
        <v>202</v>
      </c>
      <c r="B687" t="s">
        <v>22</v>
      </c>
      <c r="C687" t="s">
        <v>25</v>
      </c>
      <c r="D687">
        <v>306.86</v>
      </c>
      <c r="E687">
        <v>303.82</v>
      </c>
    </row>
    <row r="688" spans="1:5" x14ac:dyDescent="0.25">
      <c r="A688" t="s">
        <v>202</v>
      </c>
      <c r="B688" t="s">
        <v>20</v>
      </c>
      <c r="C688" t="s">
        <v>25</v>
      </c>
      <c r="D688">
        <v>64260.61</v>
      </c>
      <c r="E688">
        <v>60576.5</v>
      </c>
    </row>
    <row r="689" spans="1:5" x14ac:dyDescent="0.25">
      <c r="A689" t="s">
        <v>202</v>
      </c>
      <c r="B689" t="s">
        <v>21</v>
      </c>
      <c r="C689" t="s">
        <v>25</v>
      </c>
      <c r="D689">
        <v>0</v>
      </c>
      <c r="E689">
        <v>0</v>
      </c>
    </row>
    <row r="690" spans="1:5" x14ac:dyDescent="0.25">
      <c r="A690" t="s">
        <v>202</v>
      </c>
      <c r="B690" t="s">
        <v>18</v>
      </c>
      <c r="C690" t="s">
        <v>25</v>
      </c>
      <c r="D690">
        <v>9600.6</v>
      </c>
      <c r="E690">
        <v>9435.48</v>
      </c>
    </row>
    <row r="691" spans="1:5" x14ac:dyDescent="0.25">
      <c r="A691" t="s">
        <v>202</v>
      </c>
      <c r="B691" t="s">
        <v>23</v>
      </c>
      <c r="C691" t="s">
        <v>25</v>
      </c>
      <c r="D691">
        <v>0</v>
      </c>
      <c r="E691">
        <v>0</v>
      </c>
    </row>
    <row r="692" spans="1:5" x14ac:dyDescent="0.25">
      <c r="A692" t="s">
        <v>202</v>
      </c>
      <c r="B692" t="s">
        <v>20</v>
      </c>
      <c r="C692" t="s">
        <v>26</v>
      </c>
      <c r="D692">
        <v>44953.14</v>
      </c>
      <c r="E692">
        <v>42155.33</v>
      </c>
    </row>
    <row r="693" spans="1:5" x14ac:dyDescent="0.25">
      <c r="A693" t="s">
        <v>202</v>
      </c>
      <c r="B693" t="s">
        <v>22</v>
      </c>
      <c r="C693" t="s">
        <v>26</v>
      </c>
      <c r="D693">
        <v>259.64</v>
      </c>
      <c r="E693">
        <v>257.07</v>
      </c>
    </row>
    <row r="694" spans="1:5" x14ac:dyDescent="0.25">
      <c r="A694" t="s">
        <v>202</v>
      </c>
      <c r="B694" t="s">
        <v>21</v>
      </c>
      <c r="C694" t="s">
        <v>26</v>
      </c>
      <c r="D694">
        <v>0</v>
      </c>
      <c r="E694">
        <v>0</v>
      </c>
    </row>
    <row r="695" spans="1:5" x14ac:dyDescent="0.25">
      <c r="A695" t="s">
        <v>202</v>
      </c>
      <c r="B695" t="s">
        <v>23</v>
      </c>
      <c r="C695" t="s">
        <v>26</v>
      </c>
      <c r="D695">
        <v>0</v>
      </c>
      <c r="E695">
        <v>0</v>
      </c>
    </row>
    <row r="696" spans="1:5" x14ac:dyDescent="0.25">
      <c r="A696" t="s">
        <v>202</v>
      </c>
      <c r="B696" t="s">
        <v>19</v>
      </c>
      <c r="C696" t="s">
        <v>26</v>
      </c>
      <c r="D696">
        <v>0</v>
      </c>
      <c r="E696">
        <v>0</v>
      </c>
    </row>
    <row r="697" spans="1:5" x14ac:dyDescent="0.25">
      <c r="A697" t="s">
        <v>202</v>
      </c>
      <c r="B697" t="s">
        <v>18</v>
      </c>
      <c r="C697" t="s">
        <v>26</v>
      </c>
      <c r="D697">
        <v>7686.03</v>
      </c>
      <c r="E697">
        <v>7553.84</v>
      </c>
    </row>
    <row r="698" spans="1:5" x14ac:dyDescent="0.25">
      <c r="A698" t="s">
        <v>202</v>
      </c>
      <c r="B698" t="s">
        <v>22</v>
      </c>
      <c r="C698" t="s">
        <v>27</v>
      </c>
      <c r="D698">
        <v>670.54</v>
      </c>
      <c r="E698">
        <v>663.9</v>
      </c>
    </row>
    <row r="699" spans="1:5" x14ac:dyDescent="0.25">
      <c r="A699" t="s">
        <v>202</v>
      </c>
      <c r="B699" t="s">
        <v>21</v>
      </c>
      <c r="C699" t="s">
        <v>27</v>
      </c>
      <c r="D699">
        <v>0</v>
      </c>
      <c r="E699">
        <v>0</v>
      </c>
    </row>
    <row r="700" spans="1:5" x14ac:dyDescent="0.25">
      <c r="A700" t="s">
        <v>202</v>
      </c>
      <c r="B700" t="s">
        <v>18</v>
      </c>
      <c r="C700" t="s">
        <v>27</v>
      </c>
      <c r="D700">
        <v>12110.4</v>
      </c>
      <c r="E700">
        <v>11902.11</v>
      </c>
    </row>
    <row r="701" spans="1:5" x14ac:dyDescent="0.25">
      <c r="A701" t="s">
        <v>202</v>
      </c>
      <c r="B701" t="s">
        <v>19</v>
      </c>
      <c r="C701" t="s">
        <v>27</v>
      </c>
      <c r="D701">
        <v>0</v>
      </c>
      <c r="E701">
        <v>0</v>
      </c>
    </row>
    <row r="702" spans="1:5" x14ac:dyDescent="0.25">
      <c r="A702" t="s">
        <v>202</v>
      </c>
      <c r="B702" t="s">
        <v>23</v>
      </c>
      <c r="C702" t="s">
        <v>27</v>
      </c>
      <c r="D702">
        <v>0</v>
      </c>
      <c r="E702">
        <v>0</v>
      </c>
    </row>
    <row r="703" spans="1:5" x14ac:dyDescent="0.25">
      <c r="A703" t="s">
        <v>202</v>
      </c>
      <c r="B703" t="s">
        <v>20</v>
      </c>
      <c r="C703" t="s">
        <v>27</v>
      </c>
      <c r="D703">
        <v>21526.74</v>
      </c>
      <c r="E703">
        <v>19562.28</v>
      </c>
    </row>
    <row r="704" spans="1:5" x14ac:dyDescent="0.25">
      <c r="A704" t="s">
        <v>202</v>
      </c>
      <c r="B704" t="s">
        <v>21</v>
      </c>
      <c r="C704" t="s">
        <v>28</v>
      </c>
      <c r="D704">
        <v>0</v>
      </c>
      <c r="E704">
        <v>0</v>
      </c>
    </row>
    <row r="705" spans="1:5" x14ac:dyDescent="0.25">
      <c r="A705" t="s">
        <v>202</v>
      </c>
      <c r="B705" t="s">
        <v>22</v>
      </c>
      <c r="C705" t="s">
        <v>28</v>
      </c>
      <c r="D705">
        <v>825.95</v>
      </c>
      <c r="E705">
        <v>817.77</v>
      </c>
    </row>
    <row r="706" spans="1:5" x14ac:dyDescent="0.25">
      <c r="A706" t="s">
        <v>202</v>
      </c>
      <c r="B706" t="s">
        <v>18</v>
      </c>
      <c r="C706" t="s">
        <v>28</v>
      </c>
      <c r="D706">
        <v>7450.5</v>
      </c>
      <c r="E706">
        <v>7322.36</v>
      </c>
    </row>
    <row r="707" spans="1:5" x14ac:dyDescent="0.25">
      <c r="A707" t="s">
        <v>202</v>
      </c>
      <c r="B707" t="s">
        <v>20</v>
      </c>
      <c r="C707" t="s">
        <v>28</v>
      </c>
      <c r="D707">
        <v>20031.259999999998</v>
      </c>
      <c r="E707">
        <v>18060.510000000002</v>
      </c>
    </row>
    <row r="708" spans="1:5" x14ac:dyDescent="0.25">
      <c r="A708" t="s">
        <v>202</v>
      </c>
      <c r="B708" t="s">
        <v>23</v>
      </c>
      <c r="C708" t="s">
        <v>28</v>
      </c>
      <c r="D708">
        <v>0</v>
      </c>
      <c r="E708">
        <v>0</v>
      </c>
    </row>
    <row r="709" spans="1:5" x14ac:dyDescent="0.25">
      <c r="A709" t="s">
        <v>202</v>
      </c>
      <c r="B709" t="s">
        <v>19</v>
      </c>
      <c r="C709" t="s">
        <v>28</v>
      </c>
      <c r="D709">
        <v>0</v>
      </c>
      <c r="E709">
        <v>0</v>
      </c>
    </row>
    <row r="710" spans="1:5" x14ac:dyDescent="0.25">
      <c r="A710" t="s">
        <v>202</v>
      </c>
      <c r="B710" t="s">
        <v>23</v>
      </c>
      <c r="C710" t="s">
        <v>29</v>
      </c>
      <c r="D710">
        <v>0</v>
      </c>
      <c r="E710">
        <v>0</v>
      </c>
    </row>
    <row r="711" spans="1:5" x14ac:dyDescent="0.25">
      <c r="A711" t="s">
        <v>202</v>
      </c>
      <c r="B711" t="s">
        <v>22</v>
      </c>
      <c r="C711" t="s">
        <v>29</v>
      </c>
      <c r="D711">
        <v>858.52</v>
      </c>
      <c r="E711">
        <v>850.02</v>
      </c>
    </row>
    <row r="712" spans="1:5" x14ac:dyDescent="0.25">
      <c r="A712" t="s">
        <v>202</v>
      </c>
      <c r="B712" t="s">
        <v>21</v>
      </c>
      <c r="C712" t="s">
        <v>29</v>
      </c>
      <c r="D712">
        <v>0</v>
      </c>
      <c r="E712">
        <v>0</v>
      </c>
    </row>
    <row r="713" spans="1:5" x14ac:dyDescent="0.25">
      <c r="A713" t="s">
        <v>202</v>
      </c>
      <c r="B713" t="s">
        <v>20</v>
      </c>
      <c r="C713" t="s">
        <v>29</v>
      </c>
      <c r="D713">
        <v>47733.05</v>
      </c>
      <c r="E713">
        <v>44656.32</v>
      </c>
    </row>
    <row r="714" spans="1:5" x14ac:dyDescent="0.25">
      <c r="A714" t="s">
        <v>202</v>
      </c>
      <c r="B714" t="s">
        <v>18</v>
      </c>
      <c r="C714" t="s">
        <v>29</v>
      </c>
      <c r="D714">
        <v>10242.33</v>
      </c>
      <c r="E714">
        <v>10066.17</v>
      </c>
    </row>
    <row r="715" spans="1:5" x14ac:dyDescent="0.25">
      <c r="A715" t="s">
        <v>202</v>
      </c>
      <c r="B715" t="s">
        <v>19</v>
      </c>
      <c r="C715" t="s">
        <v>29</v>
      </c>
      <c r="D715">
        <v>0</v>
      </c>
      <c r="E715">
        <v>0</v>
      </c>
    </row>
    <row r="716" spans="1:5" x14ac:dyDescent="0.25">
      <c r="A716" t="s">
        <v>202</v>
      </c>
      <c r="B716" t="s">
        <v>23</v>
      </c>
      <c r="C716" t="s">
        <v>30</v>
      </c>
      <c r="D716">
        <v>0</v>
      </c>
      <c r="E716">
        <v>0</v>
      </c>
    </row>
    <row r="717" spans="1:5" x14ac:dyDescent="0.25">
      <c r="A717" t="s">
        <v>202</v>
      </c>
      <c r="B717" t="s">
        <v>19</v>
      </c>
      <c r="C717" t="s">
        <v>30</v>
      </c>
      <c r="D717">
        <v>0</v>
      </c>
      <c r="E717">
        <v>0</v>
      </c>
    </row>
    <row r="718" spans="1:5" x14ac:dyDescent="0.25">
      <c r="A718" t="s">
        <v>202</v>
      </c>
      <c r="B718" t="s">
        <v>20</v>
      </c>
      <c r="C718" t="s">
        <v>30</v>
      </c>
      <c r="D718">
        <v>44490.2</v>
      </c>
      <c r="E718">
        <v>42092.1</v>
      </c>
    </row>
    <row r="719" spans="1:5" x14ac:dyDescent="0.25">
      <c r="A719" t="s">
        <v>202</v>
      </c>
      <c r="B719" t="s">
        <v>21</v>
      </c>
      <c r="C719" t="s">
        <v>30</v>
      </c>
      <c r="D719">
        <v>0</v>
      </c>
      <c r="E719">
        <v>0</v>
      </c>
    </row>
    <row r="720" spans="1:5" x14ac:dyDescent="0.25">
      <c r="A720" t="s">
        <v>202</v>
      </c>
      <c r="B720" t="s">
        <v>22</v>
      </c>
      <c r="C720" t="s">
        <v>30</v>
      </c>
      <c r="D720">
        <v>881.88</v>
      </c>
      <c r="E720">
        <v>873.15</v>
      </c>
    </row>
    <row r="721" spans="1:5" x14ac:dyDescent="0.25">
      <c r="A721" t="s">
        <v>202</v>
      </c>
      <c r="B721" t="s">
        <v>18</v>
      </c>
      <c r="C721" t="s">
        <v>30</v>
      </c>
      <c r="D721">
        <v>5750.33</v>
      </c>
      <c r="E721">
        <v>5651.43</v>
      </c>
    </row>
    <row r="722" spans="1:5" x14ac:dyDescent="0.25">
      <c r="A722" t="s">
        <v>206</v>
      </c>
      <c r="B722" t="s">
        <v>20</v>
      </c>
      <c r="C722" t="s">
        <v>25</v>
      </c>
      <c r="D722">
        <v>243355.59999999998</v>
      </c>
      <c r="E722">
        <v>232055.44999999998</v>
      </c>
    </row>
    <row r="723" spans="1:5" x14ac:dyDescent="0.25">
      <c r="A723" t="s">
        <v>206</v>
      </c>
      <c r="B723" t="s">
        <v>19</v>
      </c>
      <c r="C723" t="s">
        <v>25</v>
      </c>
      <c r="D723">
        <v>0</v>
      </c>
      <c r="E723">
        <v>0</v>
      </c>
    </row>
    <row r="724" spans="1:5" x14ac:dyDescent="0.25">
      <c r="A724" t="s">
        <v>206</v>
      </c>
      <c r="B724" t="s">
        <v>21</v>
      </c>
      <c r="C724" t="s">
        <v>25</v>
      </c>
      <c r="D724">
        <v>57947.54</v>
      </c>
      <c r="E724">
        <v>56534.19</v>
      </c>
    </row>
    <row r="725" spans="1:5" x14ac:dyDescent="0.25">
      <c r="A725" t="s">
        <v>206</v>
      </c>
      <c r="B725" t="s">
        <v>23</v>
      </c>
      <c r="C725" t="s">
        <v>25</v>
      </c>
      <c r="D725">
        <v>0</v>
      </c>
      <c r="E725">
        <v>0</v>
      </c>
    </row>
    <row r="726" spans="1:5" x14ac:dyDescent="0.25">
      <c r="A726" t="s">
        <v>206</v>
      </c>
      <c r="B726" t="s">
        <v>22</v>
      </c>
      <c r="C726" t="s">
        <v>25</v>
      </c>
      <c r="D726">
        <v>46597.75</v>
      </c>
      <c r="E726">
        <v>46136.39</v>
      </c>
    </row>
    <row r="727" spans="1:5" x14ac:dyDescent="0.25">
      <c r="A727" t="s">
        <v>206</v>
      </c>
      <c r="B727" t="s">
        <v>18</v>
      </c>
      <c r="C727" t="s">
        <v>25</v>
      </c>
      <c r="D727">
        <v>0</v>
      </c>
      <c r="E727">
        <v>0</v>
      </c>
    </row>
    <row r="728" spans="1:5" x14ac:dyDescent="0.25">
      <c r="A728" t="s">
        <v>206</v>
      </c>
      <c r="B728" t="s">
        <v>23</v>
      </c>
      <c r="C728" t="s">
        <v>26</v>
      </c>
      <c r="D728">
        <v>0</v>
      </c>
      <c r="E728">
        <v>0</v>
      </c>
    </row>
    <row r="729" spans="1:5" x14ac:dyDescent="0.25">
      <c r="A729" t="s">
        <v>206</v>
      </c>
      <c r="B729" t="s">
        <v>20</v>
      </c>
      <c r="C729" t="s">
        <v>26</v>
      </c>
      <c r="D729">
        <v>184734.94</v>
      </c>
      <c r="E729">
        <v>174364.66000000003</v>
      </c>
    </row>
    <row r="730" spans="1:5" x14ac:dyDescent="0.25">
      <c r="A730" t="s">
        <v>206</v>
      </c>
      <c r="B730" t="s">
        <v>21</v>
      </c>
      <c r="C730" t="s">
        <v>26</v>
      </c>
      <c r="D730">
        <v>62827.66</v>
      </c>
      <c r="E730">
        <v>61295.28</v>
      </c>
    </row>
    <row r="731" spans="1:5" x14ac:dyDescent="0.25">
      <c r="A731" t="s">
        <v>206</v>
      </c>
      <c r="B731" t="s">
        <v>22</v>
      </c>
      <c r="C731" t="s">
        <v>26</v>
      </c>
      <c r="D731">
        <v>55735.05</v>
      </c>
      <c r="E731">
        <v>55183.22</v>
      </c>
    </row>
    <row r="732" spans="1:5" x14ac:dyDescent="0.25">
      <c r="A732" t="s">
        <v>206</v>
      </c>
      <c r="B732" t="s">
        <v>18</v>
      </c>
      <c r="C732" t="s">
        <v>26</v>
      </c>
      <c r="D732">
        <v>0</v>
      </c>
      <c r="E732">
        <v>0</v>
      </c>
    </row>
    <row r="733" spans="1:5" x14ac:dyDescent="0.25">
      <c r="A733" t="s">
        <v>206</v>
      </c>
      <c r="B733" t="s">
        <v>19</v>
      </c>
      <c r="C733" t="s">
        <v>26</v>
      </c>
      <c r="D733">
        <v>0</v>
      </c>
      <c r="E733">
        <v>0</v>
      </c>
    </row>
    <row r="734" spans="1:5" x14ac:dyDescent="0.25">
      <c r="A734" t="s">
        <v>206</v>
      </c>
      <c r="B734" t="s">
        <v>18</v>
      </c>
      <c r="C734" t="s">
        <v>27</v>
      </c>
      <c r="D734">
        <v>0</v>
      </c>
      <c r="E734">
        <v>0</v>
      </c>
    </row>
    <row r="735" spans="1:5" x14ac:dyDescent="0.25">
      <c r="A735" t="s">
        <v>206</v>
      </c>
      <c r="B735" t="s">
        <v>21</v>
      </c>
      <c r="C735" t="s">
        <v>27</v>
      </c>
      <c r="D735">
        <v>56092.14</v>
      </c>
      <c r="E735">
        <v>54724.04</v>
      </c>
    </row>
    <row r="736" spans="1:5" x14ac:dyDescent="0.25">
      <c r="A736" t="s">
        <v>206</v>
      </c>
      <c r="B736" t="s">
        <v>22</v>
      </c>
      <c r="C736" t="s">
        <v>27</v>
      </c>
      <c r="D736">
        <v>57188.29</v>
      </c>
      <c r="E736">
        <v>56622.07</v>
      </c>
    </row>
    <row r="737" spans="1:5" x14ac:dyDescent="0.25">
      <c r="A737" t="s">
        <v>206</v>
      </c>
      <c r="B737" t="s">
        <v>19</v>
      </c>
      <c r="C737" t="s">
        <v>27</v>
      </c>
      <c r="D737">
        <v>0</v>
      </c>
      <c r="E737">
        <v>0</v>
      </c>
    </row>
    <row r="738" spans="1:5" x14ac:dyDescent="0.25">
      <c r="A738" t="s">
        <v>206</v>
      </c>
      <c r="B738" t="s">
        <v>23</v>
      </c>
      <c r="C738" t="s">
        <v>27</v>
      </c>
      <c r="D738">
        <v>0</v>
      </c>
      <c r="E738">
        <v>0</v>
      </c>
    </row>
    <row r="739" spans="1:5" x14ac:dyDescent="0.25">
      <c r="A739" t="s">
        <v>206</v>
      </c>
      <c r="B739" t="s">
        <v>20</v>
      </c>
      <c r="C739" t="s">
        <v>27</v>
      </c>
      <c r="D739">
        <v>241356.63</v>
      </c>
      <c r="E739">
        <v>227401.45</v>
      </c>
    </row>
    <row r="740" spans="1:5" x14ac:dyDescent="0.25">
      <c r="A740" t="s">
        <v>206</v>
      </c>
      <c r="B740" t="s">
        <v>21</v>
      </c>
      <c r="C740" t="s">
        <v>28</v>
      </c>
      <c r="D740">
        <v>44321.3</v>
      </c>
      <c r="E740">
        <v>43240.29</v>
      </c>
    </row>
    <row r="741" spans="1:5" x14ac:dyDescent="0.25">
      <c r="A741" t="s">
        <v>206</v>
      </c>
      <c r="B741" t="s">
        <v>18</v>
      </c>
      <c r="C741" t="s">
        <v>28</v>
      </c>
      <c r="D741">
        <v>0</v>
      </c>
      <c r="E741">
        <v>0</v>
      </c>
    </row>
    <row r="742" spans="1:5" x14ac:dyDescent="0.25">
      <c r="A742" t="s">
        <v>206</v>
      </c>
      <c r="B742" t="s">
        <v>23</v>
      </c>
      <c r="C742" t="s">
        <v>28</v>
      </c>
      <c r="D742">
        <v>0</v>
      </c>
      <c r="E742">
        <v>0</v>
      </c>
    </row>
    <row r="743" spans="1:5" x14ac:dyDescent="0.25">
      <c r="A743" t="s">
        <v>206</v>
      </c>
      <c r="B743" t="s">
        <v>22</v>
      </c>
      <c r="C743" t="s">
        <v>28</v>
      </c>
      <c r="D743">
        <v>75139.55</v>
      </c>
      <c r="E743">
        <v>74395.59</v>
      </c>
    </row>
    <row r="744" spans="1:5" x14ac:dyDescent="0.25">
      <c r="A744" t="s">
        <v>206</v>
      </c>
      <c r="B744" t="s">
        <v>20</v>
      </c>
      <c r="C744" t="s">
        <v>28</v>
      </c>
      <c r="D744">
        <v>170626.17</v>
      </c>
      <c r="E744">
        <v>160677.01</v>
      </c>
    </row>
    <row r="745" spans="1:5" x14ac:dyDescent="0.25">
      <c r="A745" t="s">
        <v>206</v>
      </c>
      <c r="B745" t="s">
        <v>19</v>
      </c>
      <c r="C745" t="s">
        <v>28</v>
      </c>
      <c r="D745">
        <v>0</v>
      </c>
      <c r="E745">
        <v>0</v>
      </c>
    </row>
    <row r="746" spans="1:5" x14ac:dyDescent="0.25">
      <c r="A746" t="s">
        <v>206</v>
      </c>
      <c r="B746" t="s">
        <v>22</v>
      </c>
      <c r="C746" t="s">
        <v>29</v>
      </c>
      <c r="D746">
        <v>97166.76</v>
      </c>
      <c r="E746">
        <v>96204.71</v>
      </c>
    </row>
    <row r="747" spans="1:5" x14ac:dyDescent="0.25">
      <c r="A747" t="s">
        <v>206</v>
      </c>
      <c r="B747" t="s">
        <v>18</v>
      </c>
      <c r="C747" t="s">
        <v>29</v>
      </c>
      <c r="D747">
        <v>0</v>
      </c>
      <c r="E747">
        <v>0</v>
      </c>
    </row>
    <row r="748" spans="1:5" x14ac:dyDescent="0.25">
      <c r="A748" t="s">
        <v>206</v>
      </c>
      <c r="B748" t="s">
        <v>20</v>
      </c>
      <c r="C748" t="s">
        <v>29</v>
      </c>
      <c r="D748">
        <v>193291.78</v>
      </c>
      <c r="E748">
        <v>182814.25999999998</v>
      </c>
    </row>
    <row r="749" spans="1:5" x14ac:dyDescent="0.25">
      <c r="A749" t="s">
        <v>206</v>
      </c>
      <c r="B749" t="s">
        <v>19</v>
      </c>
      <c r="C749" t="s">
        <v>29</v>
      </c>
      <c r="D749">
        <v>0</v>
      </c>
      <c r="E749">
        <v>0</v>
      </c>
    </row>
    <row r="750" spans="1:5" x14ac:dyDescent="0.25">
      <c r="A750" t="s">
        <v>206</v>
      </c>
      <c r="B750" t="s">
        <v>21</v>
      </c>
      <c r="C750" t="s">
        <v>29</v>
      </c>
      <c r="D750">
        <v>75214.05</v>
      </c>
      <c r="E750">
        <v>73379.56</v>
      </c>
    </row>
    <row r="751" spans="1:5" x14ac:dyDescent="0.25">
      <c r="A751" t="s">
        <v>206</v>
      </c>
      <c r="B751" t="s">
        <v>23</v>
      </c>
      <c r="C751" t="s">
        <v>29</v>
      </c>
      <c r="D751">
        <v>0</v>
      </c>
      <c r="E751">
        <v>0</v>
      </c>
    </row>
    <row r="752" spans="1:5" x14ac:dyDescent="0.25">
      <c r="A752" t="s">
        <v>206</v>
      </c>
      <c r="B752" t="s">
        <v>23</v>
      </c>
      <c r="C752" t="s">
        <v>30</v>
      </c>
      <c r="D752">
        <v>0</v>
      </c>
      <c r="E752">
        <v>0</v>
      </c>
    </row>
    <row r="753" spans="1:5" x14ac:dyDescent="0.25">
      <c r="A753" t="s">
        <v>206</v>
      </c>
      <c r="B753" t="s">
        <v>20</v>
      </c>
      <c r="C753" t="s">
        <v>30</v>
      </c>
      <c r="D753">
        <v>187918.06000000003</v>
      </c>
      <c r="E753">
        <v>177408.47999999998</v>
      </c>
    </row>
    <row r="754" spans="1:5" x14ac:dyDescent="0.25">
      <c r="A754" t="s">
        <v>206</v>
      </c>
      <c r="B754" t="s">
        <v>19</v>
      </c>
      <c r="C754" t="s">
        <v>30</v>
      </c>
      <c r="D754">
        <v>0</v>
      </c>
      <c r="E754">
        <v>0</v>
      </c>
    </row>
    <row r="755" spans="1:5" x14ac:dyDescent="0.25">
      <c r="A755" t="s">
        <v>206</v>
      </c>
      <c r="B755" t="s">
        <v>21</v>
      </c>
      <c r="C755" t="s">
        <v>30</v>
      </c>
      <c r="D755">
        <v>54131.61</v>
      </c>
      <c r="E755">
        <v>52811.33</v>
      </c>
    </row>
    <row r="756" spans="1:5" x14ac:dyDescent="0.25">
      <c r="A756" t="s">
        <v>206</v>
      </c>
      <c r="B756" t="s">
        <v>18</v>
      </c>
      <c r="C756" t="s">
        <v>30</v>
      </c>
      <c r="D756">
        <v>0</v>
      </c>
      <c r="E756">
        <v>0</v>
      </c>
    </row>
    <row r="757" spans="1:5" x14ac:dyDescent="0.25">
      <c r="A757" t="s">
        <v>206</v>
      </c>
      <c r="B757" t="s">
        <v>22</v>
      </c>
      <c r="C757" t="s">
        <v>30</v>
      </c>
      <c r="D757">
        <v>92768.39</v>
      </c>
      <c r="E757">
        <v>91849.89</v>
      </c>
    </row>
    <row r="758" spans="1:5" x14ac:dyDescent="0.25">
      <c r="A758" t="s">
        <v>207</v>
      </c>
      <c r="B758" t="s">
        <v>22</v>
      </c>
      <c r="C758" t="s">
        <v>25</v>
      </c>
      <c r="D758">
        <v>7402.1</v>
      </c>
      <c r="E758">
        <v>7328.81</v>
      </c>
    </row>
    <row r="759" spans="1:5" x14ac:dyDescent="0.25">
      <c r="A759" t="s">
        <v>207</v>
      </c>
      <c r="B759" t="s">
        <v>19</v>
      </c>
      <c r="C759" t="s">
        <v>25</v>
      </c>
      <c r="D759">
        <v>0</v>
      </c>
      <c r="E759">
        <v>0</v>
      </c>
    </row>
    <row r="760" spans="1:5" x14ac:dyDescent="0.25">
      <c r="A760" t="s">
        <v>207</v>
      </c>
      <c r="B760" t="s">
        <v>20</v>
      </c>
      <c r="C760" t="s">
        <v>25</v>
      </c>
      <c r="D760">
        <v>64042.03</v>
      </c>
      <c r="E760">
        <v>60875.77</v>
      </c>
    </row>
    <row r="761" spans="1:5" x14ac:dyDescent="0.25">
      <c r="A761" t="s">
        <v>207</v>
      </c>
      <c r="B761" t="s">
        <v>18</v>
      </c>
      <c r="C761" t="s">
        <v>25</v>
      </c>
      <c r="D761">
        <v>168220.47</v>
      </c>
      <c r="E761">
        <v>165327.24</v>
      </c>
    </row>
    <row r="762" spans="1:5" x14ac:dyDescent="0.25">
      <c r="A762" t="s">
        <v>207</v>
      </c>
      <c r="B762" t="s">
        <v>23</v>
      </c>
      <c r="C762" t="s">
        <v>25</v>
      </c>
      <c r="D762">
        <v>0</v>
      </c>
      <c r="E762">
        <v>0</v>
      </c>
    </row>
    <row r="763" spans="1:5" x14ac:dyDescent="0.25">
      <c r="A763" t="s">
        <v>207</v>
      </c>
      <c r="B763" t="s">
        <v>21</v>
      </c>
      <c r="C763" t="s">
        <v>25</v>
      </c>
      <c r="D763">
        <v>53589.07</v>
      </c>
      <c r="E763">
        <v>52282.02</v>
      </c>
    </row>
    <row r="764" spans="1:5" x14ac:dyDescent="0.25">
      <c r="A764" t="s">
        <v>207</v>
      </c>
      <c r="B764" t="s">
        <v>21</v>
      </c>
      <c r="C764" t="s">
        <v>26</v>
      </c>
      <c r="D764">
        <v>59886.09</v>
      </c>
      <c r="E764">
        <v>58425.45</v>
      </c>
    </row>
    <row r="765" spans="1:5" x14ac:dyDescent="0.25">
      <c r="A765" t="s">
        <v>207</v>
      </c>
      <c r="B765" t="s">
        <v>22</v>
      </c>
      <c r="C765" t="s">
        <v>26</v>
      </c>
      <c r="D765">
        <v>9744.2000000000007</v>
      </c>
      <c r="E765">
        <v>9647.7199999999993</v>
      </c>
    </row>
    <row r="766" spans="1:5" x14ac:dyDescent="0.25">
      <c r="A766" t="s">
        <v>207</v>
      </c>
      <c r="B766" t="s">
        <v>20</v>
      </c>
      <c r="C766" t="s">
        <v>26</v>
      </c>
      <c r="D766">
        <v>54305.2</v>
      </c>
      <c r="E766">
        <v>51221.91</v>
      </c>
    </row>
    <row r="767" spans="1:5" x14ac:dyDescent="0.25">
      <c r="A767" t="s">
        <v>207</v>
      </c>
      <c r="B767" t="s">
        <v>23</v>
      </c>
      <c r="C767" t="s">
        <v>26</v>
      </c>
      <c r="D767">
        <v>0</v>
      </c>
      <c r="E767">
        <v>0</v>
      </c>
    </row>
    <row r="768" spans="1:5" x14ac:dyDescent="0.25">
      <c r="A768" t="s">
        <v>207</v>
      </c>
      <c r="B768" t="s">
        <v>19</v>
      </c>
      <c r="C768" t="s">
        <v>26</v>
      </c>
      <c r="D768">
        <v>0</v>
      </c>
      <c r="E768">
        <v>0</v>
      </c>
    </row>
    <row r="769" spans="1:5" x14ac:dyDescent="0.25">
      <c r="A769" t="s">
        <v>207</v>
      </c>
      <c r="B769" t="s">
        <v>18</v>
      </c>
      <c r="C769" t="s">
        <v>26</v>
      </c>
      <c r="D769">
        <v>147880.37</v>
      </c>
      <c r="E769">
        <v>145336.97</v>
      </c>
    </row>
    <row r="770" spans="1:5" x14ac:dyDescent="0.25">
      <c r="A770" t="s">
        <v>207</v>
      </c>
      <c r="B770" t="s">
        <v>23</v>
      </c>
      <c r="C770" t="s">
        <v>27</v>
      </c>
      <c r="D770">
        <v>0</v>
      </c>
      <c r="E770">
        <v>0</v>
      </c>
    </row>
    <row r="771" spans="1:5" x14ac:dyDescent="0.25">
      <c r="A771" t="s">
        <v>207</v>
      </c>
      <c r="B771" t="s">
        <v>21</v>
      </c>
      <c r="C771" t="s">
        <v>27</v>
      </c>
      <c r="D771">
        <v>56397.68</v>
      </c>
      <c r="E771">
        <v>55022.13</v>
      </c>
    </row>
    <row r="772" spans="1:5" x14ac:dyDescent="0.25">
      <c r="A772" t="s">
        <v>207</v>
      </c>
      <c r="B772" t="s">
        <v>18</v>
      </c>
      <c r="C772" t="s">
        <v>27</v>
      </c>
      <c r="D772">
        <v>293184.28999999998</v>
      </c>
      <c r="E772">
        <v>288141.81</v>
      </c>
    </row>
    <row r="773" spans="1:5" x14ac:dyDescent="0.25">
      <c r="A773" t="s">
        <v>207</v>
      </c>
      <c r="B773" t="s">
        <v>19</v>
      </c>
      <c r="C773" t="s">
        <v>27</v>
      </c>
      <c r="D773">
        <v>0</v>
      </c>
      <c r="E773">
        <v>0</v>
      </c>
    </row>
    <row r="774" spans="1:5" x14ac:dyDescent="0.25">
      <c r="A774" t="s">
        <v>207</v>
      </c>
      <c r="B774" t="s">
        <v>22</v>
      </c>
      <c r="C774" t="s">
        <v>27</v>
      </c>
      <c r="D774">
        <v>14073.28</v>
      </c>
      <c r="E774">
        <v>13933.94</v>
      </c>
    </row>
    <row r="775" spans="1:5" x14ac:dyDescent="0.25">
      <c r="A775" t="s">
        <v>207</v>
      </c>
      <c r="B775" t="s">
        <v>20</v>
      </c>
      <c r="C775" t="s">
        <v>27</v>
      </c>
      <c r="D775">
        <v>43542.09</v>
      </c>
      <c r="E775">
        <v>41032.83</v>
      </c>
    </row>
    <row r="776" spans="1:5" x14ac:dyDescent="0.25">
      <c r="A776" t="s">
        <v>207</v>
      </c>
      <c r="B776" t="s">
        <v>21</v>
      </c>
      <c r="C776" t="s">
        <v>28</v>
      </c>
      <c r="D776">
        <v>56807.63</v>
      </c>
      <c r="E776">
        <v>55422.080000000002</v>
      </c>
    </row>
    <row r="777" spans="1:5" x14ac:dyDescent="0.25">
      <c r="A777" t="s">
        <v>207</v>
      </c>
      <c r="B777" t="s">
        <v>22</v>
      </c>
      <c r="C777" t="s">
        <v>28</v>
      </c>
      <c r="D777">
        <v>15462.08</v>
      </c>
      <c r="E777">
        <v>15308.99</v>
      </c>
    </row>
    <row r="778" spans="1:5" x14ac:dyDescent="0.25">
      <c r="A778" t="s">
        <v>207</v>
      </c>
      <c r="B778" t="s">
        <v>23</v>
      </c>
      <c r="C778" t="s">
        <v>28</v>
      </c>
      <c r="D778">
        <v>0</v>
      </c>
      <c r="E778">
        <v>0</v>
      </c>
    </row>
    <row r="779" spans="1:5" x14ac:dyDescent="0.25">
      <c r="A779" t="s">
        <v>207</v>
      </c>
      <c r="B779" t="s">
        <v>19</v>
      </c>
      <c r="C779" t="s">
        <v>28</v>
      </c>
      <c r="D779">
        <v>0</v>
      </c>
      <c r="E779">
        <v>0</v>
      </c>
    </row>
    <row r="780" spans="1:5" x14ac:dyDescent="0.25">
      <c r="A780" t="s">
        <v>207</v>
      </c>
      <c r="B780" t="s">
        <v>18</v>
      </c>
      <c r="C780" t="s">
        <v>28</v>
      </c>
      <c r="D780">
        <v>368120.55</v>
      </c>
      <c r="E780">
        <v>361789.24</v>
      </c>
    </row>
    <row r="781" spans="1:5" x14ac:dyDescent="0.25">
      <c r="A781" t="s">
        <v>207</v>
      </c>
      <c r="B781" t="s">
        <v>20</v>
      </c>
      <c r="C781" t="s">
        <v>28</v>
      </c>
      <c r="D781">
        <v>39037.53</v>
      </c>
      <c r="E781">
        <v>36899.620000000003</v>
      </c>
    </row>
    <row r="782" spans="1:5" x14ac:dyDescent="0.25">
      <c r="A782" t="s">
        <v>207</v>
      </c>
      <c r="B782" t="s">
        <v>19</v>
      </c>
      <c r="C782" t="s">
        <v>29</v>
      </c>
      <c r="D782">
        <v>0</v>
      </c>
      <c r="E782">
        <v>0</v>
      </c>
    </row>
    <row r="783" spans="1:5" x14ac:dyDescent="0.25">
      <c r="A783" t="s">
        <v>207</v>
      </c>
      <c r="B783" t="s">
        <v>22</v>
      </c>
      <c r="C783" t="s">
        <v>29</v>
      </c>
      <c r="D783">
        <v>18870.84</v>
      </c>
      <c r="E783">
        <v>18684</v>
      </c>
    </row>
    <row r="784" spans="1:5" x14ac:dyDescent="0.25">
      <c r="A784" t="s">
        <v>207</v>
      </c>
      <c r="B784" t="s">
        <v>18</v>
      </c>
      <c r="C784" t="s">
        <v>29</v>
      </c>
      <c r="D784">
        <v>362117.91</v>
      </c>
      <c r="E784">
        <v>355889.84</v>
      </c>
    </row>
    <row r="785" spans="1:5" x14ac:dyDescent="0.25">
      <c r="A785" t="s">
        <v>207</v>
      </c>
      <c r="B785" t="s">
        <v>20</v>
      </c>
      <c r="C785" t="s">
        <v>29</v>
      </c>
      <c r="D785">
        <v>31054.07</v>
      </c>
      <c r="E785">
        <v>29415.35</v>
      </c>
    </row>
    <row r="786" spans="1:5" x14ac:dyDescent="0.25">
      <c r="A786" t="s">
        <v>207</v>
      </c>
      <c r="B786" t="s">
        <v>21</v>
      </c>
      <c r="C786" t="s">
        <v>29</v>
      </c>
      <c r="D786">
        <v>55163.94</v>
      </c>
      <c r="E786">
        <v>53818.48</v>
      </c>
    </row>
    <row r="787" spans="1:5" x14ac:dyDescent="0.25">
      <c r="A787" t="s">
        <v>207</v>
      </c>
      <c r="B787" t="s">
        <v>23</v>
      </c>
      <c r="C787" t="s">
        <v>29</v>
      </c>
      <c r="D787">
        <v>0</v>
      </c>
      <c r="E787">
        <v>0</v>
      </c>
    </row>
    <row r="788" spans="1:5" x14ac:dyDescent="0.25">
      <c r="A788" t="s">
        <v>207</v>
      </c>
      <c r="B788" t="s">
        <v>23</v>
      </c>
      <c r="C788" t="s">
        <v>30</v>
      </c>
      <c r="D788">
        <v>0</v>
      </c>
      <c r="E788">
        <v>0</v>
      </c>
    </row>
    <row r="789" spans="1:5" x14ac:dyDescent="0.25">
      <c r="A789" t="s">
        <v>207</v>
      </c>
      <c r="B789" t="s">
        <v>18</v>
      </c>
      <c r="C789" t="s">
        <v>30</v>
      </c>
      <c r="D789">
        <v>341100.29</v>
      </c>
      <c r="E789">
        <v>335233.7</v>
      </c>
    </row>
    <row r="790" spans="1:5" x14ac:dyDescent="0.25">
      <c r="A790" t="s">
        <v>207</v>
      </c>
      <c r="B790" t="s">
        <v>21</v>
      </c>
      <c r="C790" t="s">
        <v>30</v>
      </c>
      <c r="D790">
        <v>68020.320000000007</v>
      </c>
      <c r="E790">
        <v>66361.289999999994</v>
      </c>
    </row>
    <row r="791" spans="1:5" x14ac:dyDescent="0.25">
      <c r="A791" t="s">
        <v>207</v>
      </c>
      <c r="B791" t="s">
        <v>20</v>
      </c>
      <c r="C791" t="s">
        <v>30</v>
      </c>
      <c r="D791">
        <v>38871.64</v>
      </c>
      <c r="E791">
        <v>36829</v>
      </c>
    </row>
    <row r="792" spans="1:5" x14ac:dyDescent="0.25">
      <c r="A792" t="s">
        <v>207</v>
      </c>
      <c r="B792" t="s">
        <v>22</v>
      </c>
      <c r="C792" t="s">
        <v>30</v>
      </c>
      <c r="D792">
        <v>19363.810000000001</v>
      </c>
      <c r="E792">
        <v>19172.09</v>
      </c>
    </row>
    <row r="793" spans="1:5" x14ac:dyDescent="0.25">
      <c r="A793" t="s">
        <v>207</v>
      </c>
      <c r="B793" t="s">
        <v>19</v>
      </c>
      <c r="C793" t="s">
        <v>30</v>
      </c>
      <c r="D793">
        <v>0</v>
      </c>
      <c r="E793">
        <v>0</v>
      </c>
    </row>
    <row r="794" spans="1:5" x14ac:dyDescent="0.25">
      <c r="A794" t="s">
        <v>208</v>
      </c>
      <c r="B794" t="s">
        <v>19</v>
      </c>
      <c r="C794" t="s">
        <v>25</v>
      </c>
      <c r="D794">
        <v>0</v>
      </c>
      <c r="E794">
        <v>0</v>
      </c>
    </row>
    <row r="795" spans="1:5" x14ac:dyDescent="0.25">
      <c r="A795" t="s">
        <v>208</v>
      </c>
      <c r="B795" t="s">
        <v>21</v>
      </c>
      <c r="C795" t="s">
        <v>25</v>
      </c>
      <c r="D795">
        <v>3042.08</v>
      </c>
      <c r="E795">
        <v>2967.88</v>
      </c>
    </row>
    <row r="796" spans="1:5" x14ac:dyDescent="0.25">
      <c r="A796" t="s">
        <v>208</v>
      </c>
      <c r="B796" t="s">
        <v>20</v>
      </c>
      <c r="C796" t="s">
        <v>25</v>
      </c>
      <c r="D796">
        <v>96015.22</v>
      </c>
      <c r="E796">
        <v>92680.040000000008</v>
      </c>
    </row>
    <row r="797" spans="1:5" x14ac:dyDescent="0.25">
      <c r="A797" t="s">
        <v>208</v>
      </c>
      <c r="B797" t="s">
        <v>22</v>
      </c>
      <c r="C797" t="s">
        <v>25</v>
      </c>
      <c r="D797">
        <v>18995.14</v>
      </c>
      <c r="E797">
        <v>18807.07</v>
      </c>
    </row>
    <row r="798" spans="1:5" x14ac:dyDescent="0.25">
      <c r="A798" t="s">
        <v>208</v>
      </c>
      <c r="B798" t="s">
        <v>23</v>
      </c>
      <c r="C798" t="s">
        <v>25</v>
      </c>
      <c r="D798">
        <v>0</v>
      </c>
      <c r="E798">
        <v>0</v>
      </c>
    </row>
    <row r="799" spans="1:5" x14ac:dyDescent="0.25">
      <c r="A799" t="s">
        <v>208</v>
      </c>
      <c r="B799" t="s">
        <v>18</v>
      </c>
      <c r="C799" t="s">
        <v>25</v>
      </c>
      <c r="D799">
        <v>1809.32</v>
      </c>
      <c r="E799">
        <v>1778.2</v>
      </c>
    </row>
    <row r="800" spans="1:5" x14ac:dyDescent="0.25">
      <c r="A800" t="s">
        <v>208</v>
      </c>
      <c r="B800" t="s">
        <v>18</v>
      </c>
      <c r="C800" t="s">
        <v>26</v>
      </c>
      <c r="D800">
        <v>4943.22</v>
      </c>
      <c r="E800">
        <v>4858.2</v>
      </c>
    </row>
    <row r="801" spans="1:5" x14ac:dyDescent="0.25">
      <c r="A801" t="s">
        <v>208</v>
      </c>
      <c r="B801" t="s">
        <v>21</v>
      </c>
      <c r="C801" t="s">
        <v>26</v>
      </c>
      <c r="D801">
        <v>2987.03</v>
      </c>
      <c r="E801">
        <v>2914.18</v>
      </c>
    </row>
    <row r="802" spans="1:5" x14ac:dyDescent="0.25">
      <c r="A802" t="s">
        <v>208</v>
      </c>
      <c r="B802" t="s">
        <v>20</v>
      </c>
      <c r="C802" t="s">
        <v>26</v>
      </c>
      <c r="D802">
        <v>89147.59</v>
      </c>
      <c r="E802">
        <v>86223.3</v>
      </c>
    </row>
    <row r="803" spans="1:5" x14ac:dyDescent="0.25">
      <c r="A803" t="s">
        <v>208</v>
      </c>
      <c r="B803" t="s">
        <v>19</v>
      </c>
      <c r="C803" t="s">
        <v>26</v>
      </c>
      <c r="D803">
        <v>0</v>
      </c>
      <c r="E803">
        <v>0</v>
      </c>
    </row>
    <row r="804" spans="1:5" x14ac:dyDescent="0.25">
      <c r="A804" t="s">
        <v>208</v>
      </c>
      <c r="B804" t="s">
        <v>23</v>
      </c>
      <c r="C804" t="s">
        <v>26</v>
      </c>
      <c r="D804">
        <v>0</v>
      </c>
      <c r="E804">
        <v>0</v>
      </c>
    </row>
    <row r="805" spans="1:5" x14ac:dyDescent="0.25">
      <c r="A805" t="s">
        <v>208</v>
      </c>
      <c r="B805" t="s">
        <v>22</v>
      </c>
      <c r="C805" t="s">
        <v>26</v>
      </c>
      <c r="D805">
        <v>22831.89</v>
      </c>
      <c r="E805">
        <v>22605.83</v>
      </c>
    </row>
    <row r="806" spans="1:5" x14ac:dyDescent="0.25">
      <c r="A806" t="s">
        <v>208</v>
      </c>
      <c r="B806" t="s">
        <v>22</v>
      </c>
      <c r="C806" t="s">
        <v>27</v>
      </c>
      <c r="D806">
        <v>24461.08</v>
      </c>
      <c r="E806">
        <v>24218.89</v>
      </c>
    </row>
    <row r="807" spans="1:5" x14ac:dyDescent="0.25">
      <c r="A807" t="s">
        <v>208</v>
      </c>
      <c r="B807" t="s">
        <v>21</v>
      </c>
      <c r="C807" t="s">
        <v>27</v>
      </c>
      <c r="D807">
        <v>3823.96</v>
      </c>
      <c r="E807">
        <v>3730.69</v>
      </c>
    </row>
    <row r="808" spans="1:5" x14ac:dyDescent="0.25">
      <c r="A808" t="s">
        <v>208</v>
      </c>
      <c r="B808" t="s">
        <v>23</v>
      </c>
      <c r="C808" t="s">
        <v>27</v>
      </c>
      <c r="D808">
        <v>0</v>
      </c>
      <c r="E808">
        <v>0</v>
      </c>
    </row>
    <row r="809" spans="1:5" x14ac:dyDescent="0.25">
      <c r="A809" t="s">
        <v>208</v>
      </c>
      <c r="B809" t="s">
        <v>20</v>
      </c>
      <c r="C809" t="s">
        <v>27</v>
      </c>
      <c r="D809">
        <v>94602.94</v>
      </c>
      <c r="E809">
        <v>91154.38</v>
      </c>
    </row>
    <row r="810" spans="1:5" x14ac:dyDescent="0.25">
      <c r="A810" t="s">
        <v>208</v>
      </c>
      <c r="B810" t="s">
        <v>19</v>
      </c>
      <c r="C810" t="s">
        <v>27</v>
      </c>
      <c r="D810">
        <v>0</v>
      </c>
      <c r="E810">
        <v>0</v>
      </c>
    </row>
    <row r="811" spans="1:5" x14ac:dyDescent="0.25">
      <c r="A811" t="s">
        <v>208</v>
      </c>
      <c r="B811" t="s">
        <v>18</v>
      </c>
      <c r="C811" t="s">
        <v>27</v>
      </c>
      <c r="D811">
        <v>11150.86</v>
      </c>
      <c r="E811">
        <v>10959.08</v>
      </c>
    </row>
    <row r="812" spans="1:5" x14ac:dyDescent="0.25">
      <c r="A812" t="s">
        <v>208</v>
      </c>
      <c r="B812" t="s">
        <v>22</v>
      </c>
      <c r="C812" t="s">
        <v>28</v>
      </c>
      <c r="D812">
        <v>35900.080000000002</v>
      </c>
      <c r="E812">
        <v>35544.629999999997</v>
      </c>
    </row>
    <row r="813" spans="1:5" x14ac:dyDescent="0.25">
      <c r="A813" t="s">
        <v>208</v>
      </c>
      <c r="B813" t="s">
        <v>19</v>
      </c>
      <c r="C813" t="s">
        <v>28</v>
      </c>
      <c r="D813">
        <v>0</v>
      </c>
      <c r="E813">
        <v>0</v>
      </c>
    </row>
    <row r="814" spans="1:5" x14ac:dyDescent="0.25">
      <c r="A814" t="s">
        <v>208</v>
      </c>
      <c r="B814" t="s">
        <v>20</v>
      </c>
      <c r="C814" t="s">
        <v>28</v>
      </c>
      <c r="D814">
        <v>40161.870000000003</v>
      </c>
      <c r="E814">
        <v>37609.050000000003</v>
      </c>
    </row>
    <row r="815" spans="1:5" x14ac:dyDescent="0.25">
      <c r="A815" t="s">
        <v>208</v>
      </c>
      <c r="B815" t="s">
        <v>23</v>
      </c>
      <c r="C815" t="s">
        <v>28</v>
      </c>
      <c r="D815">
        <v>0</v>
      </c>
      <c r="E815">
        <v>0</v>
      </c>
    </row>
    <row r="816" spans="1:5" x14ac:dyDescent="0.25">
      <c r="A816" t="s">
        <v>208</v>
      </c>
      <c r="B816" t="s">
        <v>18</v>
      </c>
      <c r="C816" t="s">
        <v>28</v>
      </c>
      <c r="D816">
        <v>7923.66</v>
      </c>
      <c r="E816">
        <v>7787.38</v>
      </c>
    </row>
    <row r="817" spans="1:5" x14ac:dyDescent="0.25">
      <c r="A817" t="s">
        <v>208</v>
      </c>
      <c r="B817" t="s">
        <v>21</v>
      </c>
      <c r="C817" t="s">
        <v>28</v>
      </c>
      <c r="D817">
        <v>2101.7199999999998</v>
      </c>
      <c r="E817">
        <v>2050.46</v>
      </c>
    </row>
    <row r="818" spans="1:5" x14ac:dyDescent="0.25">
      <c r="A818" t="s">
        <v>208</v>
      </c>
      <c r="B818" t="s">
        <v>22</v>
      </c>
      <c r="C818" t="s">
        <v>29</v>
      </c>
      <c r="D818">
        <v>43233.95</v>
      </c>
      <c r="E818">
        <v>42805.89</v>
      </c>
    </row>
    <row r="819" spans="1:5" x14ac:dyDescent="0.25">
      <c r="A819" t="s">
        <v>208</v>
      </c>
      <c r="B819" t="s">
        <v>18</v>
      </c>
      <c r="C819" t="s">
        <v>29</v>
      </c>
      <c r="D819">
        <v>15322.97</v>
      </c>
      <c r="E819">
        <v>15059.43</v>
      </c>
    </row>
    <row r="820" spans="1:5" x14ac:dyDescent="0.25">
      <c r="A820" t="s">
        <v>208</v>
      </c>
      <c r="B820" t="s">
        <v>20</v>
      </c>
      <c r="C820" t="s">
        <v>29</v>
      </c>
      <c r="D820">
        <v>99691.75</v>
      </c>
      <c r="E820">
        <v>95660.39</v>
      </c>
    </row>
    <row r="821" spans="1:5" x14ac:dyDescent="0.25">
      <c r="A821" t="s">
        <v>208</v>
      </c>
      <c r="B821" t="s">
        <v>21</v>
      </c>
      <c r="C821" t="s">
        <v>29</v>
      </c>
      <c r="D821">
        <v>1310.51</v>
      </c>
      <c r="E821">
        <v>1278.55</v>
      </c>
    </row>
    <row r="822" spans="1:5" x14ac:dyDescent="0.25">
      <c r="A822" t="s">
        <v>208</v>
      </c>
      <c r="B822" t="s">
        <v>19</v>
      </c>
      <c r="C822" t="s">
        <v>29</v>
      </c>
      <c r="D822">
        <v>0</v>
      </c>
      <c r="E822">
        <v>0</v>
      </c>
    </row>
    <row r="823" spans="1:5" x14ac:dyDescent="0.25">
      <c r="A823" t="s">
        <v>208</v>
      </c>
      <c r="B823" t="s">
        <v>23</v>
      </c>
      <c r="C823" t="s">
        <v>29</v>
      </c>
      <c r="D823">
        <v>0</v>
      </c>
      <c r="E823">
        <v>0</v>
      </c>
    </row>
    <row r="824" spans="1:5" x14ac:dyDescent="0.25">
      <c r="A824" t="s">
        <v>208</v>
      </c>
      <c r="B824" t="s">
        <v>20</v>
      </c>
      <c r="C824" t="s">
        <v>30</v>
      </c>
      <c r="D824">
        <v>98210.97</v>
      </c>
      <c r="E824">
        <v>93498.06</v>
      </c>
    </row>
    <row r="825" spans="1:5" x14ac:dyDescent="0.25">
      <c r="A825" t="s">
        <v>208</v>
      </c>
      <c r="B825" t="s">
        <v>23</v>
      </c>
      <c r="C825" t="s">
        <v>30</v>
      </c>
      <c r="D825">
        <v>0</v>
      </c>
      <c r="E825">
        <v>0</v>
      </c>
    </row>
    <row r="826" spans="1:5" x14ac:dyDescent="0.25">
      <c r="A826" t="s">
        <v>208</v>
      </c>
      <c r="B826" t="s">
        <v>18</v>
      </c>
      <c r="C826" t="s">
        <v>30</v>
      </c>
      <c r="D826">
        <v>18133.310000000001</v>
      </c>
      <c r="E826">
        <v>17821.43</v>
      </c>
    </row>
    <row r="827" spans="1:5" x14ac:dyDescent="0.25">
      <c r="A827" t="s">
        <v>208</v>
      </c>
      <c r="B827" t="s">
        <v>21</v>
      </c>
      <c r="C827" t="s">
        <v>30</v>
      </c>
      <c r="D827">
        <v>913.39</v>
      </c>
      <c r="E827">
        <v>891.11</v>
      </c>
    </row>
    <row r="828" spans="1:5" x14ac:dyDescent="0.25">
      <c r="A828" t="s">
        <v>208</v>
      </c>
      <c r="B828" t="s">
        <v>19</v>
      </c>
      <c r="C828" t="s">
        <v>30</v>
      </c>
      <c r="D828">
        <v>0</v>
      </c>
      <c r="E828">
        <v>0</v>
      </c>
    </row>
    <row r="829" spans="1:5" x14ac:dyDescent="0.25">
      <c r="A829" t="s">
        <v>208</v>
      </c>
      <c r="B829" t="s">
        <v>22</v>
      </c>
      <c r="C829" t="s">
        <v>30</v>
      </c>
      <c r="D829">
        <v>39333.870000000003</v>
      </c>
      <c r="E829">
        <v>38944.43</v>
      </c>
    </row>
    <row r="830" spans="1:5" x14ac:dyDescent="0.25">
      <c r="A830" t="s">
        <v>209</v>
      </c>
      <c r="B830" t="s">
        <v>22</v>
      </c>
      <c r="C830" t="s">
        <v>25</v>
      </c>
      <c r="D830">
        <v>5944.55</v>
      </c>
      <c r="E830">
        <v>5885.69</v>
      </c>
    </row>
    <row r="831" spans="1:5" x14ac:dyDescent="0.25">
      <c r="A831" t="s">
        <v>209</v>
      </c>
      <c r="B831" t="s">
        <v>19</v>
      </c>
      <c r="C831" t="s">
        <v>25</v>
      </c>
      <c r="D831">
        <v>0</v>
      </c>
      <c r="E831">
        <v>0</v>
      </c>
    </row>
    <row r="832" spans="1:5" x14ac:dyDescent="0.25">
      <c r="A832" t="s">
        <v>209</v>
      </c>
      <c r="B832" t="s">
        <v>21</v>
      </c>
      <c r="C832" t="s">
        <v>25</v>
      </c>
      <c r="D832">
        <v>57037.17</v>
      </c>
      <c r="E832">
        <v>55646.02</v>
      </c>
    </row>
    <row r="833" spans="1:5" x14ac:dyDescent="0.25">
      <c r="A833" t="s">
        <v>209</v>
      </c>
      <c r="B833" t="s">
        <v>20</v>
      </c>
      <c r="C833" t="s">
        <v>25</v>
      </c>
      <c r="D833">
        <v>46585.47</v>
      </c>
      <c r="E833">
        <v>42598.9</v>
      </c>
    </row>
    <row r="834" spans="1:5" x14ac:dyDescent="0.25">
      <c r="A834" t="s">
        <v>209</v>
      </c>
      <c r="B834" t="s">
        <v>23</v>
      </c>
      <c r="C834" t="s">
        <v>25</v>
      </c>
      <c r="D834">
        <v>0</v>
      </c>
      <c r="E834">
        <v>0</v>
      </c>
    </row>
    <row r="835" spans="1:5" x14ac:dyDescent="0.25">
      <c r="A835" t="s">
        <v>209</v>
      </c>
      <c r="B835" t="s">
        <v>18</v>
      </c>
      <c r="C835" t="s">
        <v>25</v>
      </c>
      <c r="D835">
        <v>115491.26</v>
      </c>
      <c r="E835">
        <v>113504.92</v>
      </c>
    </row>
    <row r="836" spans="1:5" x14ac:dyDescent="0.25">
      <c r="A836" t="s">
        <v>209</v>
      </c>
      <c r="B836" t="s">
        <v>20</v>
      </c>
      <c r="C836" t="s">
        <v>26</v>
      </c>
      <c r="D836">
        <v>43683.649999999994</v>
      </c>
      <c r="E836">
        <v>40390.97</v>
      </c>
    </row>
    <row r="837" spans="1:5" x14ac:dyDescent="0.25">
      <c r="A837" t="s">
        <v>209</v>
      </c>
      <c r="B837" t="s">
        <v>21</v>
      </c>
      <c r="C837" t="s">
        <v>26</v>
      </c>
      <c r="D837">
        <v>72584.91</v>
      </c>
      <c r="E837">
        <v>70814.55</v>
      </c>
    </row>
    <row r="838" spans="1:5" x14ac:dyDescent="0.25">
      <c r="A838" t="s">
        <v>209</v>
      </c>
      <c r="B838" t="s">
        <v>18</v>
      </c>
      <c r="C838" t="s">
        <v>26</v>
      </c>
      <c r="D838">
        <v>79291.89</v>
      </c>
      <c r="E838">
        <v>77928.149999999994</v>
      </c>
    </row>
    <row r="839" spans="1:5" x14ac:dyDescent="0.25">
      <c r="A839" t="s">
        <v>209</v>
      </c>
      <c r="B839" t="s">
        <v>19</v>
      </c>
      <c r="C839" t="s">
        <v>26</v>
      </c>
      <c r="D839">
        <v>0</v>
      </c>
      <c r="E839">
        <v>0</v>
      </c>
    </row>
    <row r="840" spans="1:5" x14ac:dyDescent="0.25">
      <c r="A840" t="s">
        <v>209</v>
      </c>
      <c r="B840" t="s">
        <v>23</v>
      </c>
      <c r="C840" t="s">
        <v>26</v>
      </c>
      <c r="D840">
        <v>0</v>
      </c>
      <c r="E840">
        <v>0</v>
      </c>
    </row>
    <row r="841" spans="1:5" x14ac:dyDescent="0.25">
      <c r="A841" t="s">
        <v>209</v>
      </c>
      <c r="B841" t="s">
        <v>22</v>
      </c>
      <c r="C841" t="s">
        <v>26</v>
      </c>
      <c r="D841">
        <v>8864.24</v>
      </c>
      <c r="E841">
        <v>8776.48</v>
      </c>
    </row>
    <row r="842" spans="1:5" x14ac:dyDescent="0.25">
      <c r="A842" t="s">
        <v>209</v>
      </c>
      <c r="B842" t="s">
        <v>22</v>
      </c>
      <c r="C842" t="s">
        <v>27</v>
      </c>
      <c r="D842">
        <v>12239.66</v>
      </c>
      <c r="E842">
        <v>12118.48</v>
      </c>
    </row>
    <row r="843" spans="1:5" x14ac:dyDescent="0.25">
      <c r="A843" t="s">
        <v>209</v>
      </c>
      <c r="B843" t="s">
        <v>23</v>
      </c>
      <c r="C843" t="s">
        <v>27</v>
      </c>
      <c r="D843">
        <v>0</v>
      </c>
      <c r="E843">
        <v>0</v>
      </c>
    </row>
    <row r="844" spans="1:5" x14ac:dyDescent="0.25">
      <c r="A844" t="s">
        <v>209</v>
      </c>
      <c r="B844" t="s">
        <v>21</v>
      </c>
      <c r="C844" t="s">
        <v>27</v>
      </c>
      <c r="D844">
        <v>62430.52</v>
      </c>
      <c r="E844">
        <v>60907.82</v>
      </c>
    </row>
    <row r="845" spans="1:5" x14ac:dyDescent="0.25">
      <c r="A845" t="s">
        <v>209</v>
      </c>
      <c r="B845" t="s">
        <v>18</v>
      </c>
      <c r="C845" t="s">
        <v>27</v>
      </c>
      <c r="D845">
        <v>142078.07999999999</v>
      </c>
      <c r="E845">
        <v>139634.48000000001</v>
      </c>
    </row>
    <row r="846" spans="1:5" x14ac:dyDescent="0.25">
      <c r="A846" t="s">
        <v>209</v>
      </c>
      <c r="B846" t="s">
        <v>20</v>
      </c>
      <c r="C846" t="s">
        <v>27</v>
      </c>
      <c r="D846">
        <v>49891.5</v>
      </c>
      <c r="E846">
        <v>45925.630000000005</v>
      </c>
    </row>
    <row r="847" spans="1:5" x14ac:dyDescent="0.25">
      <c r="A847" t="s">
        <v>209</v>
      </c>
      <c r="B847" t="s">
        <v>19</v>
      </c>
      <c r="C847" t="s">
        <v>27</v>
      </c>
      <c r="D847">
        <v>0</v>
      </c>
      <c r="E847">
        <v>0</v>
      </c>
    </row>
    <row r="848" spans="1:5" x14ac:dyDescent="0.25">
      <c r="A848" t="s">
        <v>209</v>
      </c>
      <c r="B848" t="s">
        <v>19</v>
      </c>
      <c r="C848" t="s">
        <v>28</v>
      </c>
      <c r="D848">
        <v>0</v>
      </c>
      <c r="E848">
        <v>0</v>
      </c>
    </row>
    <row r="849" spans="1:5" x14ac:dyDescent="0.25">
      <c r="A849" t="s">
        <v>209</v>
      </c>
      <c r="B849" t="s">
        <v>23</v>
      </c>
      <c r="C849" t="s">
        <v>28</v>
      </c>
      <c r="D849">
        <v>0</v>
      </c>
      <c r="E849">
        <v>0</v>
      </c>
    </row>
    <row r="850" spans="1:5" x14ac:dyDescent="0.25">
      <c r="A850" t="s">
        <v>209</v>
      </c>
      <c r="B850" t="s">
        <v>20</v>
      </c>
      <c r="C850" t="s">
        <v>28</v>
      </c>
      <c r="D850">
        <v>51560.05</v>
      </c>
      <c r="E850">
        <v>47513.440000000002</v>
      </c>
    </row>
    <row r="851" spans="1:5" x14ac:dyDescent="0.25">
      <c r="A851" t="s">
        <v>209</v>
      </c>
      <c r="B851" t="s">
        <v>21</v>
      </c>
      <c r="C851" t="s">
        <v>28</v>
      </c>
      <c r="D851">
        <v>40674.54</v>
      </c>
      <c r="E851">
        <v>39682.480000000003</v>
      </c>
    </row>
    <row r="852" spans="1:5" x14ac:dyDescent="0.25">
      <c r="A852" t="s">
        <v>209</v>
      </c>
      <c r="B852" t="s">
        <v>18</v>
      </c>
      <c r="C852" t="s">
        <v>28</v>
      </c>
      <c r="D852">
        <v>138024.04</v>
      </c>
      <c r="E852">
        <v>135650.16</v>
      </c>
    </row>
    <row r="853" spans="1:5" x14ac:dyDescent="0.25">
      <c r="A853" t="s">
        <v>209</v>
      </c>
      <c r="B853" t="s">
        <v>22</v>
      </c>
      <c r="C853" t="s">
        <v>28</v>
      </c>
      <c r="D853">
        <v>12815.55</v>
      </c>
      <c r="E853">
        <v>12688.66</v>
      </c>
    </row>
    <row r="854" spans="1:5" x14ac:dyDescent="0.25">
      <c r="A854" t="s">
        <v>209</v>
      </c>
      <c r="B854" t="s">
        <v>18</v>
      </c>
      <c r="C854" t="s">
        <v>29</v>
      </c>
      <c r="D854">
        <v>76477.52</v>
      </c>
      <c r="E854">
        <v>75162.179999999993</v>
      </c>
    </row>
    <row r="855" spans="1:5" x14ac:dyDescent="0.25">
      <c r="A855" t="s">
        <v>209</v>
      </c>
      <c r="B855" t="s">
        <v>22</v>
      </c>
      <c r="C855" t="s">
        <v>29</v>
      </c>
      <c r="D855">
        <v>17425.259999999998</v>
      </c>
      <c r="E855">
        <v>17252.73</v>
      </c>
    </row>
    <row r="856" spans="1:5" x14ac:dyDescent="0.25">
      <c r="A856" t="s">
        <v>209</v>
      </c>
      <c r="B856" t="s">
        <v>23</v>
      </c>
      <c r="C856" t="s">
        <v>29</v>
      </c>
      <c r="D856">
        <v>0</v>
      </c>
      <c r="E856">
        <v>0</v>
      </c>
    </row>
    <row r="857" spans="1:5" x14ac:dyDescent="0.25">
      <c r="A857" t="s">
        <v>209</v>
      </c>
      <c r="B857" t="s">
        <v>20</v>
      </c>
      <c r="C857" t="s">
        <v>29</v>
      </c>
      <c r="D857">
        <v>25720.47</v>
      </c>
      <c r="E857">
        <v>23964.83</v>
      </c>
    </row>
    <row r="858" spans="1:5" x14ac:dyDescent="0.25">
      <c r="A858" t="s">
        <v>209</v>
      </c>
      <c r="B858" t="s">
        <v>21</v>
      </c>
      <c r="C858" t="s">
        <v>29</v>
      </c>
      <c r="D858">
        <v>48332.639999999999</v>
      </c>
      <c r="E858">
        <v>47153.8</v>
      </c>
    </row>
    <row r="859" spans="1:5" x14ac:dyDescent="0.25">
      <c r="A859" t="s">
        <v>209</v>
      </c>
      <c r="B859" t="s">
        <v>19</v>
      </c>
      <c r="C859" t="s">
        <v>29</v>
      </c>
      <c r="D859">
        <v>0</v>
      </c>
      <c r="E859">
        <v>0</v>
      </c>
    </row>
    <row r="860" spans="1:5" x14ac:dyDescent="0.25">
      <c r="A860" t="s">
        <v>209</v>
      </c>
      <c r="B860" t="s">
        <v>23</v>
      </c>
      <c r="C860" t="s">
        <v>30</v>
      </c>
      <c r="D860">
        <v>0</v>
      </c>
      <c r="E860">
        <v>0</v>
      </c>
    </row>
    <row r="861" spans="1:5" x14ac:dyDescent="0.25">
      <c r="A861" t="s">
        <v>209</v>
      </c>
      <c r="B861" t="s">
        <v>19</v>
      </c>
      <c r="C861" t="s">
        <v>30</v>
      </c>
      <c r="D861">
        <v>0</v>
      </c>
      <c r="E861">
        <v>0</v>
      </c>
    </row>
    <row r="862" spans="1:5" x14ac:dyDescent="0.25">
      <c r="A862" t="s">
        <v>209</v>
      </c>
      <c r="B862" t="s">
        <v>20</v>
      </c>
      <c r="C862" t="s">
        <v>30</v>
      </c>
      <c r="D862">
        <v>51008.72</v>
      </c>
      <c r="E862">
        <v>47114.58</v>
      </c>
    </row>
    <row r="863" spans="1:5" x14ac:dyDescent="0.25">
      <c r="A863" t="s">
        <v>209</v>
      </c>
      <c r="B863" t="s">
        <v>21</v>
      </c>
      <c r="C863" t="s">
        <v>30</v>
      </c>
      <c r="D863">
        <v>40558.11</v>
      </c>
      <c r="E863">
        <v>39568.89</v>
      </c>
    </row>
    <row r="864" spans="1:5" x14ac:dyDescent="0.25">
      <c r="A864" t="s">
        <v>209</v>
      </c>
      <c r="B864" t="s">
        <v>22</v>
      </c>
      <c r="C864" t="s">
        <v>30</v>
      </c>
      <c r="D864">
        <v>17806.29</v>
      </c>
      <c r="E864">
        <v>17629.990000000002</v>
      </c>
    </row>
    <row r="865" spans="1:5" x14ac:dyDescent="0.25">
      <c r="A865" t="s">
        <v>209</v>
      </c>
      <c r="B865" t="s">
        <v>18</v>
      </c>
      <c r="C865" t="s">
        <v>30</v>
      </c>
      <c r="D865">
        <v>72564.63</v>
      </c>
      <c r="E865">
        <v>71316.59</v>
      </c>
    </row>
    <row r="866" spans="1:5" x14ac:dyDescent="0.25">
      <c r="A866" t="s">
        <v>210</v>
      </c>
      <c r="B866" t="s">
        <v>23</v>
      </c>
      <c r="C866" t="s">
        <v>25</v>
      </c>
      <c r="D866">
        <v>4128.12</v>
      </c>
      <c r="E866">
        <v>3752.84</v>
      </c>
    </row>
    <row r="867" spans="1:5" x14ac:dyDescent="0.25">
      <c r="A867" t="s">
        <v>210</v>
      </c>
      <c r="B867" t="s">
        <v>19</v>
      </c>
      <c r="C867" t="s">
        <v>25</v>
      </c>
      <c r="D867">
        <v>0</v>
      </c>
      <c r="E867">
        <v>0</v>
      </c>
    </row>
    <row r="868" spans="1:5" x14ac:dyDescent="0.25">
      <c r="A868" t="s">
        <v>210</v>
      </c>
      <c r="B868" t="s">
        <v>20</v>
      </c>
      <c r="C868" t="s">
        <v>25</v>
      </c>
      <c r="D868">
        <v>78175.289999999994</v>
      </c>
      <c r="E868">
        <v>75195.47</v>
      </c>
    </row>
    <row r="869" spans="1:5" x14ac:dyDescent="0.25">
      <c r="A869" t="s">
        <v>210</v>
      </c>
      <c r="B869" t="s">
        <v>21</v>
      </c>
      <c r="C869" t="s">
        <v>25</v>
      </c>
      <c r="D869">
        <v>62669.39</v>
      </c>
      <c r="E869">
        <v>61140.87</v>
      </c>
    </row>
    <row r="870" spans="1:5" x14ac:dyDescent="0.25">
      <c r="A870" t="s">
        <v>210</v>
      </c>
      <c r="B870" t="s">
        <v>18</v>
      </c>
      <c r="C870" t="s">
        <v>25</v>
      </c>
      <c r="D870">
        <v>162270.01</v>
      </c>
      <c r="E870">
        <v>159479.13</v>
      </c>
    </row>
    <row r="871" spans="1:5" x14ac:dyDescent="0.25">
      <c r="A871" t="s">
        <v>210</v>
      </c>
      <c r="B871" t="s">
        <v>22</v>
      </c>
      <c r="C871" t="s">
        <v>25</v>
      </c>
      <c r="D871">
        <v>6666.54</v>
      </c>
      <c r="E871">
        <v>6600.53</v>
      </c>
    </row>
    <row r="872" spans="1:5" x14ac:dyDescent="0.25">
      <c r="A872" t="s">
        <v>210</v>
      </c>
      <c r="B872" t="s">
        <v>23</v>
      </c>
      <c r="C872" t="s">
        <v>26</v>
      </c>
      <c r="D872">
        <v>5063.32</v>
      </c>
      <c r="E872">
        <v>4603.0200000000004</v>
      </c>
    </row>
    <row r="873" spans="1:5" x14ac:dyDescent="0.25">
      <c r="A873" t="s">
        <v>210</v>
      </c>
      <c r="B873" t="s">
        <v>20</v>
      </c>
      <c r="C873" t="s">
        <v>26</v>
      </c>
      <c r="D873">
        <v>75262.12000000001</v>
      </c>
      <c r="E873">
        <v>71171.58</v>
      </c>
    </row>
    <row r="874" spans="1:5" x14ac:dyDescent="0.25">
      <c r="A874" t="s">
        <v>210</v>
      </c>
      <c r="B874" t="s">
        <v>21</v>
      </c>
      <c r="C874" t="s">
        <v>26</v>
      </c>
      <c r="D874">
        <v>63946.1</v>
      </c>
      <c r="E874">
        <v>62386.44</v>
      </c>
    </row>
    <row r="875" spans="1:5" x14ac:dyDescent="0.25">
      <c r="A875" t="s">
        <v>210</v>
      </c>
      <c r="B875" t="s">
        <v>18</v>
      </c>
      <c r="C875" t="s">
        <v>26</v>
      </c>
      <c r="D875">
        <v>131716.69</v>
      </c>
      <c r="E875">
        <v>129451.29</v>
      </c>
    </row>
    <row r="876" spans="1:5" x14ac:dyDescent="0.25">
      <c r="A876" t="s">
        <v>210</v>
      </c>
      <c r="B876" t="s">
        <v>19</v>
      </c>
      <c r="C876" t="s">
        <v>26</v>
      </c>
      <c r="D876">
        <v>0</v>
      </c>
      <c r="E876">
        <v>0</v>
      </c>
    </row>
    <row r="877" spans="1:5" x14ac:dyDescent="0.25">
      <c r="A877" t="s">
        <v>210</v>
      </c>
      <c r="B877" t="s">
        <v>22</v>
      </c>
      <c r="C877" t="s">
        <v>26</v>
      </c>
      <c r="D877">
        <v>9464.7900000000009</v>
      </c>
      <c r="E877">
        <v>9371.08</v>
      </c>
    </row>
    <row r="878" spans="1:5" x14ac:dyDescent="0.25">
      <c r="A878" t="s">
        <v>210</v>
      </c>
      <c r="B878" t="s">
        <v>22</v>
      </c>
      <c r="C878" t="s">
        <v>27</v>
      </c>
      <c r="D878">
        <v>13587.36</v>
      </c>
      <c r="E878">
        <v>13452.83</v>
      </c>
    </row>
    <row r="879" spans="1:5" x14ac:dyDescent="0.25">
      <c r="A879" t="s">
        <v>210</v>
      </c>
      <c r="B879" t="s">
        <v>18</v>
      </c>
      <c r="C879" t="s">
        <v>27</v>
      </c>
      <c r="D879">
        <v>200050.08</v>
      </c>
      <c r="E879">
        <v>196609.42</v>
      </c>
    </row>
    <row r="880" spans="1:5" x14ac:dyDescent="0.25">
      <c r="A880" t="s">
        <v>210</v>
      </c>
      <c r="B880" t="s">
        <v>21</v>
      </c>
      <c r="C880" t="s">
        <v>27</v>
      </c>
      <c r="D880">
        <v>64242.85</v>
      </c>
      <c r="E880">
        <v>62675.95</v>
      </c>
    </row>
    <row r="881" spans="1:5" x14ac:dyDescent="0.25">
      <c r="A881" t="s">
        <v>210</v>
      </c>
      <c r="B881" t="s">
        <v>23</v>
      </c>
      <c r="C881" t="s">
        <v>27</v>
      </c>
      <c r="D881">
        <v>5312.66</v>
      </c>
      <c r="E881">
        <v>4829.6899999999996</v>
      </c>
    </row>
    <row r="882" spans="1:5" x14ac:dyDescent="0.25">
      <c r="A882" t="s">
        <v>210</v>
      </c>
      <c r="B882" t="s">
        <v>19</v>
      </c>
      <c r="C882" t="s">
        <v>27</v>
      </c>
      <c r="D882">
        <v>0</v>
      </c>
      <c r="E882">
        <v>0</v>
      </c>
    </row>
    <row r="883" spans="1:5" x14ac:dyDescent="0.25">
      <c r="A883" t="s">
        <v>210</v>
      </c>
      <c r="B883" t="s">
        <v>20</v>
      </c>
      <c r="C883" t="s">
        <v>27</v>
      </c>
      <c r="D883">
        <v>67069.56</v>
      </c>
      <c r="E883">
        <v>63395.23</v>
      </c>
    </row>
    <row r="884" spans="1:5" x14ac:dyDescent="0.25">
      <c r="A884" t="s">
        <v>210</v>
      </c>
      <c r="B884" t="s">
        <v>21</v>
      </c>
      <c r="C884" t="s">
        <v>28</v>
      </c>
      <c r="D884">
        <v>48025.7</v>
      </c>
      <c r="E884">
        <v>46854.34</v>
      </c>
    </row>
    <row r="885" spans="1:5" x14ac:dyDescent="0.25">
      <c r="A885" t="s">
        <v>210</v>
      </c>
      <c r="B885" t="s">
        <v>22</v>
      </c>
      <c r="C885" t="s">
        <v>28</v>
      </c>
      <c r="D885">
        <v>16473.96</v>
      </c>
      <c r="E885">
        <v>16310.85</v>
      </c>
    </row>
    <row r="886" spans="1:5" x14ac:dyDescent="0.25">
      <c r="A886" t="s">
        <v>210</v>
      </c>
      <c r="B886" t="s">
        <v>23</v>
      </c>
      <c r="C886" t="s">
        <v>28</v>
      </c>
      <c r="D886">
        <v>7608.91</v>
      </c>
      <c r="E886">
        <v>6917.19</v>
      </c>
    </row>
    <row r="887" spans="1:5" x14ac:dyDescent="0.25">
      <c r="A887" t="s">
        <v>210</v>
      </c>
      <c r="B887" t="s">
        <v>20</v>
      </c>
      <c r="C887" t="s">
        <v>28</v>
      </c>
      <c r="D887">
        <v>55170.090000000004</v>
      </c>
      <c r="E887">
        <v>51826.48</v>
      </c>
    </row>
    <row r="888" spans="1:5" x14ac:dyDescent="0.25">
      <c r="A888" t="s">
        <v>210</v>
      </c>
      <c r="B888" t="s">
        <v>18</v>
      </c>
      <c r="C888" t="s">
        <v>28</v>
      </c>
      <c r="D888">
        <v>318862</v>
      </c>
      <c r="E888">
        <v>313377.89</v>
      </c>
    </row>
    <row r="889" spans="1:5" x14ac:dyDescent="0.25">
      <c r="A889" t="s">
        <v>210</v>
      </c>
      <c r="B889" t="s">
        <v>19</v>
      </c>
      <c r="C889" t="s">
        <v>28</v>
      </c>
      <c r="D889">
        <v>0</v>
      </c>
      <c r="E889">
        <v>0</v>
      </c>
    </row>
    <row r="890" spans="1:5" x14ac:dyDescent="0.25">
      <c r="A890" t="s">
        <v>210</v>
      </c>
      <c r="B890" t="s">
        <v>22</v>
      </c>
      <c r="C890" t="s">
        <v>29</v>
      </c>
      <c r="D890">
        <v>19528.189999999999</v>
      </c>
      <c r="E890">
        <v>19334.84</v>
      </c>
    </row>
    <row r="891" spans="1:5" x14ac:dyDescent="0.25">
      <c r="A891" t="s">
        <v>210</v>
      </c>
      <c r="B891" t="s">
        <v>23</v>
      </c>
      <c r="C891" t="s">
        <v>29</v>
      </c>
      <c r="D891">
        <v>8247.2000000000007</v>
      </c>
      <c r="E891">
        <v>7497.45</v>
      </c>
    </row>
    <row r="892" spans="1:5" x14ac:dyDescent="0.25">
      <c r="A892" t="s">
        <v>210</v>
      </c>
      <c r="B892" t="s">
        <v>19</v>
      </c>
      <c r="C892" t="s">
        <v>29</v>
      </c>
      <c r="D892">
        <v>0</v>
      </c>
      <c r="E892">
        <v>0</v>
      </c>
    </row>
    <row r="893" spans="1:5" x14ac:dyDescent="0.25">
      <c r="A893" t="s">
        <v>210</v>
      </c>
      <c r="B893" t="s">
        <v>20</v>
      </c>
      <c r="C893" t="s">
        <v>29</v>
      </c>
      <c r="D893">
        <v>70449.37</v>
      </c>
      <c r="E893">
        <v>66826.850000000006</v>
      </c>
    </row>
    <row r="894" spans="1:5" x14ac:dyDescent="0.25">
      <c r="A894" t="s">
        <v>210</v>
      </c>
      <c r="B894" t="s">
        <v>18</v>
      </c>
      <c r="C894" t="s">
        <v>29</v>
      </c>
      <c r="D894">
        <v>464552.02</v>
      </c>
      <c r="E894">
        <v>456562.18</v>
      </c>
    </row>
    <row r="895" spans="1:5" x14ac:dyDescent="0.25">
      <c r="A895" t="s">
        <v>210</v>
      </c>
      <c r="B895" t="s">
        <v>21</v>
      </c>
      <c r="C895" t="s">
        <v>29</v>
      </c>
      <c r="D895">
        <v>66798.5</v>
      </c>
      <c r="E895">
        <v>65169.27</v>
      </c>
    </row>
    <row r="896" spans="1:5" x14ac:dyDescent="0.25">
      <c r="A896" t="s">
        <v>210</v>
      </c>
      <c r="B896" t="s">
        <v>23</v>
      </c>
      <c r="C896" t="s">
        <v>30</v>
      </c>
      <c r="D896">
        <v>7333.05</v>
      </c>
      <c r="E896">
        <v>6666.41</v>
      </c>
    </row>
    <row r="897" spans="1:5" x14ac:dyDescent="0.25">
      <c r="A897" t="s">
        <v>210</v>
      </c>
      <c r="B897" t="s">
        <v>18</v>
      </c>
      <c r="C897" t="s">
        <v>30</v>
      </c>
      <c r="D897">
        <v>382193.7</v>
      </c>
      <c r="E897">
        <v>375620.34</v>
      </c>
    </row>
    <row r="898" spans="1:5" x14ac:dyDescent="0.25">
      <c r="A898" t="s">
        <v>210</v>
      </c>
      <c r="B898" t="s">
        <v>20</v>
      </c>
      <c r="C898" t="s">
        <v>30</v>
      </c>
      <c r="D898">
        <v>77055.92</v>
      </c>
      <c r="E898">
        <v>73805.34</v>
      </c>
    </row>
    <row r="899" spans="1:5" x14ac:dyDescent="0.25">
      <c r="A899" t="s">
        <v>210</v>
      </c>
      <c r="B899" t="s">
        <v>21</v>
      </c>
      <c r="C899" t="s">
        <v>30</v>
      </c>
      <c r="D899">
        <v>78592.740000000005</v>
      </c>
      <c r="E899">
        <v>76675.839999999997</v>
      </c>
    </row>
    <row r="900" spans="1:5" x14ac:dyDescent="0.25">
      <c r="A900" t="s">
        <v>210</v>
      </c>
      <c r="B900" t="s">
        <v>19</v>
      </c>
      <c r="C900" t="s">
        <v>30</v>
      </c>
      <c r="D900">
        <v>0</v>
      </c>
      <c r="E900">
        <v>0</v>
      </c>
    </row>
    <row r="901" spans="1:5" x14ac:dyDescent="0.25">
      <c r="A901" t="s">
        <v>210</v>
      </c>
      <c r="B901" t="s">
        <v>22</v>
      </c>
      <c r="C901" t="s">
        <v>30</v>
      </c>
      <c r="D901">
        <v>17784.009999999998</v>
      </c>
      <c r="E901">
        <v>17607.93</v>
      </c>
    </row>
    <row r="902" spans="1:5" x14ac:dyDescent="0.25">
      <c r="A902" t="s">
        <v>221</v>
      </c>
      <c r="B902" t="s">
        <v>23</v>
      </c>
      <c r="C902" t="s">
        <v>25</v>
      </c>
      <c r="D902">
        <v>0</v>
      </c>
      <c r="E902">
        <v>0</v>
      </c>
    </row>
    <row r="903" spans="1:5" x14ac:dyDescent="0.25">
      <c r="A903" t="s">
        <v>221</v>
      </c>
      <c r="B903" t="s">
        <v>19</v>
      </c>
      <c r="C903" t="s">
        <v>25</v>
      </c>
      <c r="D903">
        <v>0</v>
      </c>
      <c r="E903">
        <v>0</v>
      </c>
    </row>
    <row r="904" spans="1:5" x14ac:dyDescent="0.25">
      <c r="A904" t="s">
        <v>221</v>
      </c>
      <c r="B904" t="s">
        <v>20</v>
      </c>
      <c r="C904" t="s">
        <v>25</v>
      </c>
      <c r="D904">
        <v>134129</v>
      </c>
      <c r="E904">
        <v>132454</v>
      </c>
    </row>
    <row r="905" spans="1:5" x14ac:dyDescent="0.25">
      <c r="A905" t="s">
        <v>221</v>
      </c>
      <c r="B905" t="s">
        <v>22</v>
      </c>
      <c r="C905" t="s">
        <v>25</v>
      </c>
      <c r="D905">
        <v>6383.23</v>
      </c>
      <c r="E905">
        <v>6320.03</v>
      </c>
    </row>
    <row r="906" spans="1:5" x14ac:dyDescent="0.25">
      <c r="A906" t="s">
        <v>221</v>
      </c>
      <c r="B906" t="s">
        <v>21</v>
      </c>
      <c r="C906" t="s">
        <v>25</v>
      </c>
      <c r="D906">
        <v>59056.18</v>
      </c>
      <c r="E906">
        <v>57615.79</v>
      </c>
    </row>
    <row r="907" spans="1:5" x14ac:dyDescent="0.25">
      <c r="A907" t="s">
        <v>221</v>
      </c>
      <c r="B907" t="s">
        <v>18</v>
      </c>
      <c r="C907" t="s">
        <v>25</v>
      </c>
      <c r="D907">
        <v>13417.86</v>
      </c>
      <c r="E907">
        <v>13187.09</v>
      </c>
    </row>
    <row r="908" spans="1:5" x14ac:dyDescent="0.25">
      <c r="A908" t="s">
        <v>221</v>
      </c>
      <c r="B908" t="s">
        <v>21</v>
      </c>
      <c r="C908" t="s">
        <v>26</v>
      </c>
      <c r="D908">
        <v>77126.09</v>
      </c>
      <c r="E908">
        <v>75244.97</v>
      </c>
    </row>
    <row r="909" spans="1:5" x14ac:dyDescent="0.25">
      <c r="A909" t="s">
        <v>221</v>
      </c>
      <c r="B909" t="s">
        <v>18</v>
      </c>
      <c r="C909" t="s">
        <v>26</v>
      </c>
      <c r="D909">
        <v>10656.9</v>
      </c>
      <c r="E909">
        <v>10473.61</v>
      </c>
    </row>
    <row r="910" spans="1:5" x14ac:dyDescent="0.25">
      <c r="A910" t="s">
        <v>221</v>
      </c>
      <c r="B910" t="s">
        <v>20</v>
      </c>
      <c r="C910" t="s">
        <v>26</v>
      </c>
      <c r="D910">
        <v>74897</v>
      </c>
      <c r="E910">
        <v>73155</v>
      </c>
    </row>
    <row r="911" spans="1:5" x14ac:dyDescent="0.25">
      <c r="A911" t="s">
        <v>221</v>
      </c>
      <c r="B911" t="s">
        <v>22</v>
      </c>
      <c r="C911" t="s">
        <v>26</v>
      </c>
      <c r="D911">
        <v>7331.26</v>
      </c>
      <c r="E911">
        <v>7258.67</v>
      </c>
    </row>
    <row r="912" spans="1:5" x14ac:dyDescent="0.25">
      <c r="A912" t="s">
        <v>221</v>
      </c>
      <c r="B912" t="s">
        <v>23</v>
      </c>
      <c r="C912" t="s">
        <v>26</v>
      </c>
      <c r="D912">
        <v>0</v>
      </c>
      <c r="E912">
        <v>0</v>
      </c>
    </row>
    <row r="913" spans="1:5" x14ac:dyDescent="0.25">
      <c r="A913" t="s">
        <v>221</v>
      </c>
      <c r="B913" t="s">
        <v>19</v>
      </c>
      <c r="C913" t="s">
        <v>26</v>
      </c>
      <c r="D913">
        <v>0</v>
      </c>
      <c r="E913">
        <v>0</v>
      </c>
    </row>
    <row r="914" spans="1:5" x14ac:dyDescent="0.25">
      <c r="A914" t="s">
        <v>221</v>
      </c>
      <c r="B914" t="s">
        <v>22</v>
      </c>
      <c r="C914" t="s">
        <v>27</v>
      </c>
      <c r="D914">
        <v>12769.14</v>
      </c>
      <c r="E914">
        <v>12642.71</v>
      </c>
    </row>
    <row r="915" spans="1:5" x14ac:dyDescent="0.25">
      <c r="A915" t="s">
        <v>221</v>
      </c>
      <c r="B915" t="s">
        <v>23</v>
      </c>
      <c r="C915" t="s">
        <v>27</v>
      </c>
      <c r="D915">
        <v>0</v>
      </c>
      <c r="E915">
        <v>0</v>
      </c>
    </row>
    <row r="916" spans="1:5" x14ac:dyDescent="0.25">
      <c r="A916" t="s">
        <v>221</v>
      </c>
      <c r="B916" t="s">
        <v>21</v>
      </c>
      <c r="C916" t="s">
        <v>27</v>
      </c>
      <c r="D916">
        <v>28888.71</v>
      </c>
      <c r="E916">
        <v>28184.11</v>
      </c>
    </row>
    <row r="917" spans="1:5" x14ac:dyDescent="0.25">
      <c r="A917" t="s">
        <v>221</v>
      </c>
      <c r="B917" t="s">
        <v>20</v>
      </c>
      <c r="C917" t="s">
        <v>27</v>
      </c>
      <c r="D917">
        <v>46142</v>
      </c>
      <c r="E917">
        <v>44515</v>
      </c>
    </row>
    <row r="918" spans="1:5" x14ac:dyDescent="0.25">
      <c r="A918" t="s">
        <v>221</v>
      </c>
      <c r="B918" t="s">
        <v>18</v>
      </c>
      <c r="C918" t="s">
        <v>27</v>
      </c>
      <c r="D918">
        <v>16284.86</v>
      </c>
      <c r="E918">
        <v>16004.78</v>
      </c>
    </row>
    <row r="919" spans="1:5" x14ac:dyDescent="0.25">
      <c r="A919" t="s">
        <v>221</v>
      </c>
      <c r="B919" t="s">
        <v>19</v>
      </c>
      <c r="C919" t="s">
        <v>27</v>
      </c>
      <c r="D919">
        <v>0</v>
      </c>
      <c r="E919">
        <v>0</v>
      </c>
    </row>
    <row r="920" spans="1:5" x14ac:dyDescent="0.25">
      <c r="A920" t="s">
        <v>221</v>
      </c>
      <c r="B920" t="s">
        <v>21</v>
      </c>
      <c r="C920" t="s">
        <v>28</v>
      </c>
      <c r="D920">
        <v>36071.339999999997</v>
      </c>
      <c r="E920">
        <v>35191.550000000003</v>
      </c>
    </row>
    <row r="921" spans="1:5" x14ac:dyDescent="0.25">
      <c r="A921" t="s">
        <v>221</v>
      </c>
      <c r="B921" t="s">
        <v>19</v>
      </c>
      <c r="C921" t="s">
        <v>28</v>
      </c>
      <c r="D921">
        <v>0</v>
      </c>
      <c r="E921">
        <v>0</v>
      </c>
    </row>
    <row r="922" spans="1:5" x14ac:dyDescent="0.25">
      <c r="A922" t="s">
        <v>221</v>
      </c>
      <c r="B922" t="s">
        <v>18</v>
      </c>
      <c r="C922" t="s">
        <v>28</v>
      </c>
      <c r="D922">
        <v>13232.03</v>
      </c>
      <c r="E922">
        <v>13004.45</v>
      </c>
    </row>
    <row r="923" spans="1:5" x14ac:dyDescent="0.25">
      <c r="A923" t="s">
        <v>221</v>
      </c>
      <c r="B923" t="s">
        <v>20</v>
      </c>
      <c r="C923" t="s">
        <v>28</v>
      </c>
      <c r="D923">
        <v>23513</v>
      </c>
      <c r="E923">
        <v>22195</v>
      </c>
    </row>
    <row r="924" spans="1:5" x14ac:dyDescent="0.25">
      <c r="A924" t="s">
        <v>221</v>
      </c>
      <c r="B924" t="s">
        <v>22</v>
      </c>
      <c r="C924" t="s">
        <v>28</v>
      </c>
      <c r="D924">
        <v>15076.39</v>
      </c>
      <c r="E924">
        <v>14927.12</v>
      </c>
    </row>
    <row r="925" spans="1:5" x14ac:dyDescent="0.25">
      <c r="A925" t="s">
        <v>221</v>
      </c>
      <c r="B925" t="s">
        <v>23</v>
      </c>
      <c r="C925" t="s">
        <v>28</v>
      </c>
      <c r="D925">
        <v>0</v>
      </c>
      <c r="E925">
        <v>0</v>
      </c>
    </row>
    <row r="926" spans="1:5" x14ac:dyDescent="0.25">
      <c r="A926" t="s">
        <v>221</v>
      </c>
      <c r="B926" t="s">
        <v>22</v>
      </c>
      <c r="C926" t="s">
        <v>29</v>
      </c>
      <c r="D926">
        <v>16299.47</v>
      </c>
      <c r="E926">
        <v>16138.09</v>
      </c>
    </row>
    <row r="927" spans="1:5" x14ac:dyDescent="0.25">
      <c r="A927" t="s">
        <v>221</v>
      </c>
      <c r="B927" t="s">
        <v>23</v>
      </c>
      <c r="C927" t="s">
        <v>29</v>
      </c>
      <c r="D927">
        <v>0</v>
      </c>
      <c r="E927">
        <v>0</v>
      </c>
    </row>
    <row r="928" spans="1:5" x14ac:dyDescent="0.25">
      <c r="A928" t="s">
        <v>221</v>
      </c>
      <c r="B928" t="s">
        <v>18</v>
      </c>
      <c r="C928" t="s">
        <v>29</v>
      </c>
      <c r="D928">
        <v>11388.53</v>
      </c>
      <c r="E928">
        <v>11192.66</v>
      </c>
    </row>
    <row r="929" spans="1:5" x14ac:dyDescent="0.25">
      <c r="A929" t="s">
        <v>221</v>
      </c>
      <c r="B929" t="s">
        <v>20</v>
      </c>
      <c r="C929" t="s">
        <v>29</v>
      </c>
      <c r="D929">
        <v>63561</v>
      </c>
      <c r="E929">
        <v>61684</v>
      </c>
    </row>
    <row r="930" spans="1:5" x14ac:dyDescent="0.25">
      <c r="A930" t="s">
        <v>221</v>
      </c>
      <c r="B930" t="s">
        <v>21</v>
      </c>
      <c r="C930" t="s">
        <v>29</v>
      </c>
      <c r="D930">
        <v>32477.43</v>
      </c>
      <c r="E930">
        <v>31685.3</v>
      </c>
    </row>
    <row r="931" spans="1:5" x14ac:dyDescent="0.25">
      <c r="A931" t="s">
        <v>221</v>
      </c>
      <c r="B931" t="s">
        <v>19</v>
      </c>
      <c r="C931" t="s">
        <v>29</v>
      </c>
      <c r="D931">
        <v>0</v>
      </c>
      <c r="E931">
        <v>0</v>
      </c>
    </row>
    <row r="932" spans="1:5" x14ac:dyDescent="0.25">
      <c r="A932" t="s">
        <v>221</v>
      </c>
      <c r="B932" t="s">
        <v>23</v>
      </c>
      <c r="C932" t="s">
        <v>30</v>
      </c>
      <c r="D932">
        <v>0</v>
      </c>
      <c r="E932">
        <v>0</v>
      </c>
    </row>
    <row r="933" spans="1:5" x14ac:dyDescent="0.25">
      <c r="A933" t="s">
        <v>221</v>
      </c>
      <c r="B933" t="s">
        <v>19</v>
      </c>
      <c r="C933" t="s">
        <v>30</v>
      </c>
      <c r="D933">
        <v>0</v>
      </c>
      <c r="E933">
        <v>0</v>
      </c>
    </row>
    <row r="934" spans="1:5" x14ac:dyDescent="0.25">
      <c r="A934" t="s">
        <v>221</v>
      </c>
      <c r="B934" t="s">
        <v>18</v>
      </c>
      <c r="C934" t="s">
        <v>30</v>
      </c>
      <c r="D934">
        <v>6623.06</v>
      </c>
      <c r="E934">
        <v>6509.15</v>
      </c>
    </row>
    <row r="935" spans="1:5" x14ac:dyDescent="0.25">
      <c r="A935" t="s">
        <v>221</v>
      </c>
      <c r="B935" t="s">
        <v>20</v>
      </c>
      <c r="C935" t="s">
        <v>30</v>
      </c>
      <c r="D935">
        <v>82160</v>
      </c>
      <c r="E935">
        <v>80263</v>
      </c>
    </row>
    <row r="936" spans="1:5" x14ac:dyDescent="0.25">
      <c r="A936" t="s">
        <v>221</v>
      </c>
      <c r="B936" t="s">
        <v>22</v>
      </c>
      <c r="C936" t="s">
        <v>30</v>
      </c>
      <c r="D936">
        <v>15751.59</v>
      </c>
      <c r="E936">
        <v>15595.63</v>
      </c>
    </row>
    <row r="937" spans="1:5" x14ac:dyDescent="0.25">
      <c r="A937" t="s">
        <v>221</v>
      </c>
      <c r="B937" t="s">
        <v>21</v>
      </c>
      <c r="C937" t="s">
        <v>30</v>
      </c>
      <c r="D937">
        <v>45120.55</v>
      </c>
      <c r="E937">
        <v>44020.05</v>
      </c>
    </row>
    <row r="938" spans="1:5" x14ac:dyDescent="0.25">
      <c r="A938" t="s">
        <v>211</v>
      </c>
      <c r="B938" t="s">
        <v>23</v>
      </c>
      <c r="C938" t="s">
        <v>25</v>
      </c>
      <c r="D938">
        <v>0</v>
      </c>
      <c r="E938">
        <v>0</v>
      </c>
    </row>
    <row r="939" spans="1:5" x14ac:dyDescent="0.25">
      <c r="A939" t="s">
        <v>211</v>
      </c>
      <c r="B939" t="s">
        <v>19</v>
      </c>
      <c r="C939" t="s">
        <v>25</v>
      </c>
      <c r="D939">
        <v>0</v>
      </c>
      <c r="E939">
        <v>0</v>
      </c>
    </row>
    <row r="940" spans="1:5" x14ac:dyDescent="0.25">
      <c r="A940" t="s">
        <v>211</v>
      </c>
      <c r="B940" t="s">
        <v>20</v>
      </c>
      <c r="C940" t="s">
        <v>25</v>
      </c>
      <c r="D940">
        <v>2466</v>
      </c>
      <c r="E940">
        <v>2367</v>
      </c>
    </row>
    <row r="941" spans="1:5" x14ac:dyDescent="0.25">
      <c r="A941" t="s">
        <v>211</v>
      </c>
      <c r="B941" t="s">
        <v>21</v>
      </c>
      <c r="C941" t="s">
        <v>25</v>
      </c>
      <c r="D941">
        <v>502797.12</v>
      </c>
      <c r="E941">
        <v>490533.78</v>
      </c>
    </row>
    <row r="942" spans="1:5" x14ac:dyDescent="0.25">
      <c r="A942" t="s">
        <v>211</v>
      </c>
      <c r="B942" t="s">
        <v>22</v>
      </c>
      <c r="C942" t="s">
        <v>25</v>
      </c>
      <c r="D942">
        <v>842.05</v>
      </c>
      <c r="E942">
        <v>833.71</v>
      </c>
    </row>
    <row r="943" spans="1:5" x14ac:dyDescent="0.25">
      <c r="A943" t="s">
        <v>211</v>
      </c>
      <c r="B943" t="s">
        <v>18</v>
      </c>
      <c r="C943" t="s">
        <v>25</v>
      </c>
      <c r="D943">
        <v>353431.42</v>
      </c>
      <c r="E943">
        <v>347352.75</v>
      </c>
    </row>
    <row r="944" spans="1:5" x14ac:dyDescent="0.25">
      <c r="A944" t="s">
        <v>211</v>
      </c>
      <c r="B944" t="s">
        <v>22</v>
      </c>
      <c r="C944" t="s">
        <v>26</v>
      </c>
      <c r="D944">
        <v>939.68</v>
      </c>
      <c r="E944">
        <v>930.38</v>
      </c>
    </row>
    <row r="945" spans="1:5" x14ac:dyDescent="0.25">
      <c r="A945" t="s">
        <v>211</v>
      </c>
      <c r="B945" t="s">
        <v>23</v>
      </c>
      <c r="C945" t="s">
        <v>26</v>
      </c>
      <c r="D945">
        <v>0</v>
      </c>
      <c r="E945">
        <v>0</v>
      </c>
    </row>
    <row r="946" spans="1:5" x14ac:dyDescent="0.25">
      <c r="A946" t="s">
        <v>211</v>
      </c>
      <c r="B946" t="s">
        <v>21</v>
      </c>
      <c r="C946" t="s">
        <v>26</v>
      </c>
      <c r="D946">
        <v>405722.24</v>
      </c>
      <c r="E946">
        <v>395826.58</v>
      </c>
    </row>
    <row r="947" spans="1:5" x14ac:dyDescent="0.25">
      <c r="A947" t="s">
        <v>211</v>
      </c>
      <c r="B947" t="s">
        <v>20</v>
      </c>
      <c r="C947" t="s">
        <v>26</v>
      </c>
      <c r="D947">
        <v>20009.61</v>
      </c>
      <c r="E947">
        <v>2287</v>
      </c>
    </row>
    <row r="948" spans="1:5" x14ac:dyDescent="0.25">
      <c r="A948" t="s">
        <v>211</v>
      </c>
      <c r="B948" t="s">
        <v>18</v>
      </c>
      <c r="C948" t="s">
        <v>26</v>
      </c>
      <c r="D948">
        <v>265776.03999999998</v>
      </c>
      <c r="E948">
        <v>261204.95</v>
      </c>
    </row>
    <row r="949" spans="1:5" x14ac:dyDescent="0.25">
      <c r="A949" t="s">
        <v>211</v>
      </c>
      <c r="B949" t="s">
        <v>19</v>
      </c>
      <c r="C949" t="s">
        <v>26</v>
      </c>
      <c r="D949">
        <v>0</v>
      </c>
      <c r="E949">
        <v>0</v>
      </c>
    </row>
    <row r="950" spans="1:5" x14ac:dyDescent="0.25">
      <c r="A950" t="s">
        <v>211</v>
      </c>
      <c r="B950" t="s">
        <v>22</v>
      </c>
      <c r="C950" t="s">
        <v>27</v>
      </c>
      <c r="D950">
        <v>625.23</v>
      </c>
      <c r="E950">
        <v>619.04</v>
      </c>
    </row>
    <row r="951" spans="1:5" x14ac:dyDescent="0.25">
      <c r="A951" t="s">
        <v>211</v>
      </c>
      <c r="B951" t="s">
        <v>21</v>
      </c>
      <c r="C951" t="s">
        <v>27</v>
      </c>
      <c r="D951">
        <v>470739.29</v>
      </c>
      <c r="E951">
        <v>459257.84</v>
      </c>
    </row>
    <row r="952" spans="1:5" x14ac:dyDescent="0.25">
      <c r="A952" t="s">
        <v>211</v>
      </c>
      <c r="B952" t="s">
        <v>18</v>
      </c>
      <c r="C952" t="s">
        <v>27</v>
      </c>
      <c r="D952">
        <v>398099.77</v>
      </c>
      <c r="E952">
        <v>391252.85</v>
      </c>
    </row>
    <row r="953" spans="1:5" x14ac:dyDescent="0.25">
      <c r="A953" t="s">
        <v>211</v>
      </c>
      <c r="B953" t="s">
        <v>23</v>
      </c>
      <c r="C953" t="s">
        <v>27</v>
      </c>
      <c r="D953">
        <v>0</v>
      </c>
      <c r="E953">
        <v>0</v>
      </c>
    </row>
    <row r="954" spans="1:5" x14ac:dyDescent="0.25">
      <c r="A954" t="s">
        <v>211</v>
      </c>
      <c r="B954" t="s">
        <v>19</v>
      </c>
      <c r="C954" t="s">
        <v>27</v>
      </c>
      <c r="D954">
        <v>0</v>
      </c>
      <c r="E954">
        <v>0</v>
      </c>
    </row>
    <row r="955" spans="1:5" x14ac:dyDescent="0.25">
      <c r="A955" t="s">
        <v>211</v>
      </c>
      <c r="B955" t="s">
        <v>20</v>
      </c>
      <c r="C955" t="s">
        <v>27</v>
      </c>
      <c r="D955">
        <v>1650</v>
      </c>
      <c r="E955">
        <v>1584</v>
      </c>
    </row>
    <row r="956" spans="1:5" x14ac:dyDescent="0.25">
      <c r="A956" t="s">
        <v>211</v>
      </c>
      <c r="B956" t="s">
        <v>21</v>
      </c>
      <c r="C956" t="s">
        <v>28</v>
      </c>
      <c r="D956">
        <v>353237.94</v>
      </c>
      <c r="E956">
        <v>344622.38</v>
      </c>
    </row>
    <row r="957" spans="1:5" x14ac:dyDescent="0.25">
      <c r="A957" t="s">
        <v>211</v>
      </c>
      <c r="B957" t="s">
        <v>22</v>
      </c>
      <c r="C957" t="s">
        <v>28</v>
      </c>
      <c r="D957">
        <v>991.94</v>
      </c>
      <c r="E957">
        <v>982.12</v>
      </c>
    </row>
    <row r="958" spans="1:5" x14ac:dyDescent="0.25">
      <c r="A958" t="s">
        <v>211</v>
      </c>
      <c r="B958" t="s">
        <v>23</v>
      </c>
      <c r="C958" t="s">
        <v>28</v>
      </c>
      <c r="D958">
        <v>0</v>
      </c>
      <c r="E958">
        <v>0</v>
      </c>
    </row>
    <row r="959" spans="1:5" x14ac:dyDescent="0.25">
      <c r="A959" t="s">
        <v>211</v>
      </c>
      <c r="B959" t="s">
        <v>20</v>
      </c>
      <c r="C959" t="s">
        <v>28</v>
      </c>
      <c r="D959">
        <v>2303</v>
      </c>
      <c r="E959">
        <v>2211</v>
      </c>
    </row>
    <row r="960" spans="1:5" x14ac:dyDescent="0.25">
      <c r="A960" t="s">
        <v>211</v>
      </c>
      <c r="B960" t="s">
        <v>18</v>
      </c>
      <c r="C960" t="s">
        <v>28</v>
      </c>
      <c r="D960">
        <v>211914.95</v>
      </c>
      <c r="E960">
        <v>208270.22</v>
      </c>
    </row>
    <row r="961" spans="1:5" x14ac:dyDescent="0.25">
      <c r="A961" t="s">
        <v>211</v>
      </c>
      <c r="B961" t="s">
        <v>19</v>
      </c>
      <c r="C961" t="s">
        <v>28</v>
      </c>
      <c r="D961">
        <v>0</v>
      </c>
      <c r="E961">
        <v>0</v>
      </c>
    </row>
    <row r="962" spans="1:5" x14ac:dyDescent="0.25">
      <c r="A962" t="s">
        <v>211</v>
      </c>
      <c r="B962" t="s">
        <v>22</v>
      </c>
      <c r="C962" t="s">
        <v>29</v>
      </c>
      <c r="D962">
        <v>990.35</v>
      </c>
      <c r="E962">
        <v>980.54</v>
      </c>
    </row>
    <row r="963" spans="1:5" x14ac:dyDescent="0.25">
      <c r="A963" t="s">
        <v>211</v>
      </c>
      <c r="B963" t="s">
        <v>23</v>
      </c>
      <c r="C963" t="s">
        <v>29</v>
      </c>
      <c r="D963">
        <v>0</v>
      </c>
      <c r="E963">
        <v>0</v>
      </c>
    </row>
    <row r="964" spans="1:5" x14ac:dyDescent="0.25">
      <c r="A964" t="s">
        <v>211</v>
      </c>
      <c r="B964" t="s">
        <v>19</v>
      </c>
      <c r="C964" t="s">
        <v>29</v>
      </c>
      <c r="D964">
        <v>0</v>
      </c>
      <c r="E964">
        <v>0</v>
      </c>
    </row>
    <row r="965" spans="1:5" x14ac:dyDescent="0.25">
      <c r="A965" t="s">
        <v>211</v>
      </c>
      <c r="B965" t="s">
        <v>20</v>
      </c>
      <c r="C965" t="s">
        <v>29</v>
      </c>
      <c r="D965">
        <v>2529</v>
      </c>
      <c r="E965">
        <v>2427</v>
      </c>
    </row>
    <row r="966" spans="1:5" x14ac:dyDescent="0.25">
      <c r="A966" t="s">
        <v>211</v>
      </c>
      <c r="B966" t="s">
        <v>18</v>
      </c>
      <c r="C966" t="s">
        <v>29</v>
      </c>
      <c r="D966">
        <v>219038.13</v>
      </c>
      <c r="E966">
        <v>215270.89</v>
      </c>
    </row>
    <row r="967" spans="1:5" x14ac:dyDescent="0.25">
      <c r="A967" t="s">
        <v>211</v>
      </c>
      <c r="B967" t="s">
        <v>21</v>
      </c>
      <c r="C967" t="s">
        <v>29</v>
      </c>
      <c r="D967">
        <v>299375.49</v>
      </c>
      <c r="E967">
        <v>292073.65000000002</v>
      </c>
    </row>
    <row r="968" spans="1:5" x14ac:dyDescent="0.25">
      <c r="A968" t="s">
        <v>211</v>
      </c>
      <c r="B968" t="s">
        <v>23</v>
      </c>
      <c r="C968" t="s">
        <v>30</v>
      </c>
      <c r="D968">
        <v>0</v>
      </c>
      <c r="E968">
        <v>0</v>
      </c>
    </row>
    <row r="969" spans="1:5" x14ac:dyDescent="0.25">
      <c r="A969" t="s">
        <v>211</v>
      </c>
      <c r="B969" t="s">
        <v>18</v>
      </c>
      <c r="C969" t="s">
        <v>30</v>
      </c>
      <c r="D969">
        <v>113979.3</v>
      </c>
      <c r="E969">
        <v>112018.97</v>
      </c>
    </row>
    <row r="970" spans="1:5" x14ac:dyDescent="0.25">
      <c r="A970" t="s">
        <v>211</v>
      </c>
      <c r="B970" t="s">
        <v>20</v>
      </c>
      <c r="C970" t="s">
        <v>30</v>
      </c>
      <c r="D970">
        <v>2160.67</v>
      </c>
      <c r="E970">
        <v>2074</v>
      </c>
    </row>
    <row r="971" spans="1:5" x14ac:dyDescent="0.25">
      <c r="A971" t="s">
        <v>211</v>
      </c>
      <c r="B971" t="s">
        <v>21</v>
      </c>
      <c r="C971" t="s">
        <v>30</v>
      </c>
      <c r="D971">
        <v>361705.22</v>
      </c>
      <c r="E971">
        <v>352883.14</v>
      </c>
    </row>
    <row r="972" spans="1:5" x14ac:dyDescent="0.25">
      <c r="A972" t="s">
        <v>211</v>
      </c>
      <c r="B972" t="s">
        <v>19</v>
      </c>
      <c r="C972" t="s">
        <v>30</v>
      </c>
      <c r="D972">
        <v>0</v>
      </c>
      <c r="E972">
        <v>0</v>
      </c>
    </row>
    <row r="973" spans="1:5" x14ac:dyDescent="0.25">
      <c r="A973" t="s">
        <v>211</v>
      </c>
      <c r="B973" t="s">
        <v>22</v>
      </c>
      <c r="C973" t="s">
        <v>30</v>
      </c>
      <c r="D973">
        <v>980.3</v>
      </c>
      <c r="E973">
        <v>970.59</v>
      </c>
    </row>
    <row r="974" spans="1:5" x14ac:dyDescent="0.25">
      <c r="A974" t="s">
        <v>212</v>
      </c>
      <c r="B974" t="s">
        <v>23</v>
      </c>
      <c r="C974" t="s">
        <v>25</v>
      </c>
      <c r="D974">
        <v>0</v>
      </c>
      <c r="E974">
        <v>0</v>
      </c>
    </row>
    <row r="975" spans="1:5" x14ac:dyDescent="0.25">
      <c r="A975" t="s">
        <v>212</v>
      </c>
      <c r="B975" t="s">
        <v>21</v>
      </c>
      <c r="C975" t="s">
        <v>25</v>
      </c>
      <c r="D975">
        <v>0</v>
      </c>
      <c r="E975">
        <v>0</v>
      </c>
    </row>
    <row r="976" spans="1:5" x14ac:dyDescent="0.25">
      <c r="A976" t="s">
        <v>212</v>
      </c>
      <c r="B976" t="s">
        <v>20</v>
      </c>
      <c r="C976" t="s">
        <v>25</v>
      </c>
      <c r="D976">
        <v>81877.08</v>
      </c>
      <c r="E976">
        <v>73869.38</v>
      </c>
    </row>
    <row r="977" spans="1:5" x14ac:dyDescent="0.25">
      <c r="A977" t="s">
        <v>212</v>
      </c>
      <c r="B977" t="s">
        <v>19</v>
      </c>
      <c r="C977" t="s">
        <v>25</v>
      </c>
      <c r="D977">
        <v>0</v>
      </c>
      <c r="E977">
        <v>0</v>
      </c>
    </row>
    <row r="978" spans="1:5" x14ac:dyDescent="0.25">
      <c r="A978" t="s">
        <v>212</v>
      </c>
      <c r="B978" t="s">
        <v>18</v>
      </c>
      <c r="C978" t="s">
        <v>25</v>
      </c>
      <c r="D978">
        <v>9354.5300000000007</v>
      </c>
      <c r="E978">
        <v>9193.64</v>
      </c>
    </row>
    <row r="979" spans="1:5" x14ac:dyDescent="0.25">
      <c r="A979" t="s">
        <v>212</v>
      </c>
      <c r="B979" t="s">
        <v>22</v>
      </c>
      <c r="C979" t="s">
        <v>25</v>
      </c>
      <c r="D979">
        <v>10073.370000000001</v>
      </c>
      <c r="E979">
        <v>9973.6299999999992</v>
      </c>
    </row>
    <row r="980" spans="1:5" x14ac:dyDescent="0.25">
      <c r="A980" t="s">
        <v>212</v>
      </c>
      <c r="B980" t="s">
        <v>23</v>
      </c>
      <c r="C980" t="s">
        <v>26</v>
      </c>
      <c r="D980">
        <v>0</v>
      </c>
      <c r="E980">
        <v>0</v>
      </c>
    </row>
    <row r="981" spans="1:5" x14ac:dyDescent="0.25">
      <c r="A981" t="s">
        <v>212</v>
      </c>
      <c r="B981" t="s">
        <v>20</v>
      </c>
      <c r="C981" t="s">
        <v>26</v>
      </c>
      <c r="D981">
        <v>50543.76</v>
      </c>
      <c r="E981">
        <v>60768.25</v>
      </c>
    </row>
    <row r="982" spans="1:5" x14ac:dyDescent="0.25">
      <c r="A982" t="s">
        <v>212</v>
      </c>
      <c r="B982" t="s">
        <v>21</v>
      </c>
      <c r="C982" t="s">
        <v>26</v>
      </c>
      <c r="D982">
        <v>0</v>
      </c>
      <c r="E982">
        <v>0</v>
      </c>
    </row>
    <row r="983" spans="1:5" x14ac:dyDescent="0.25">
      <c r="A983" t="s">
        <v>212</v>
      </c>
      <c r="B983" t="s">
        <v>22</v>
      </c>
      <c r="C983" t="s">
        <v>26</v>
      </c>
      <c r="D983">
        <v>13148.04</v>
      </c>
      <c r="E983">
        <v>13017.86</v>
      </c>
    </row>
    <row r="984" spans="1:5" x14ac:dyDescent="0.25">
      <c r="A984" t="s">
        <v>212</v>
      </c>
      <c r="B984" t="s">
        <v>19</v>
      </c>
      <c r="C984" t="s">
        <v>26</v>
      </c>
      <c r="D984">
        <v>0</v>
      </c>
      <c r="E984">
        <v>0</v>
      </c>
    </row>
    <row r="985" spans="1:5" x14ac:dyDescent="0.25">
      <c r="A985" t="s">
        <v>212</v>
      </c>
      <c r="B985" t="s">
        <v>18</v>
      </c>
      <c r="C985" t="s">
        <v>26</v>
      </c>
      <c r="D985">
        <v>12996.88</v>
      </c>
      <c r="E985">
        <v>12773.35</v>
      </c>
    </row>
    <row r="986" spans="1:5" x14ac:dyDescent="0.25">
      <c r="A986" t="s">
        <v>212</v>
      </c>
      <c r="B986" t="s">
        <v>23</v>
      </c>
      <c r="C986" t="s">
        <v>27</v>
      </c>
      <c r="D986">
        <v>0</v>
      </c>
      <c r="E986">
        <v>0</v>
      </c>
    </row>
    <row r="987" spans="1:5" x14ac:dyDescent="0.25">
      <c r="A987" t="s">
        <v>212</v>
      </c>
      <c r="B987" t="s">
        <v>21</v>
      </c>
      <c r="C987" t="s">
        <v>27</v>
      </c>
      <c r="D987">
        <v>0</v>
      </c>
      <c r="E987">
        <v>0</v>
      </c>
    </row>
    <row r="988" spans="1:5" x14ac:dyDescent="0.25">
      <c r="A988" t="s">
        <v>212</v>
      </c>
      <c r="B988" t="s">
        <v>18</v>
      </c>
      <c r="C988" t="s">
        <v>27</v>
      </c>
      <c r="D988">
        <v>25030.93</v>
      </c>
      <c r="E988">
        <v>24600.42</v>
      </c>
    </row>
    <row r="989" spans="1:5" x14ac:dyDescent="0.25">
      <c r="A989" t="s">
        <v>212</v>
      </c>
      <c r="B989" t="s">
        <v>22</v>
      </c>
      <c r="C989" t="s">
        <v>27</v>
      </c>
      <c r="D989">
        <v>17398.11</v>
      </c>
      <c r="E989">
        <v>17225.849999999999</v>
      </c>
    </row>
    <row r="990" spans="1:5" x14ac:dyDescent="0.25">
      <c r="A990" t="s">
        <v>212</v>
      </c>
      <c r="B990" t="s">
        <v>19</v>
      </c>
      <c r="C990" t="s">
        <v>27</v>
      </c>
      <c r="D990">
        <v>0</v>
      </c>
      <c r="E990">
        <v>0</v>
      </c>
    </row>
    <row r="991" spans="1:5" x14ac:dyDescent="0.25">
      <c r="A991" t="s">
        <v>212</v>
      </c>
      <c r="B991" t="s">
        <v>20</v>
      </c>
      <c r="C991" t="s">
        <v>27</v>
      </c>
      <c r="D991">
        <v>56246.94</v>
      </c>
      <c r="E991">
        <v>49086.33</v>
      </c>
    </row>
    <row r="992" spans="1:5" x14ac:dyDescent="0.25">
      <c r="A992" t="s">
        <v>212</v>
      </c>
      <c r="B992" t="s">
        <v>21</v>
      </c>
      <c r="C992" t="s">
        <v>28</v>
      </c>
      <c r="D992">
        <v>0</v>
      </c>
      <c r="E992">
        <v>0</v>
      </c>
    </row>
    <row r="993" spans="1:5" x14ac:dyDescent="0.25">
      <c r="A993" t="s">
        <v>212</v>
      </c>
      <c r="B993" t="s">
        <v>22</v>
      </c>
      <c r="C993" t="s">
        <v>28</v>
      </c>
      <c r="D993">
        <v>20923.82</v>
      </c>
      <c r="E993">
        <v>20716.650000000001</v>
      </c>
    </row>
    <row r="994" spans="1:5" x14ac:dyDescent="0.25">
      <c r="A994" t="s">
        <v>212</v>
      </c>
      <c r="B994" t="s">
        <v>19</v>
      </c>
      <c r="C994" t="s">
        <v>28</v>
      </c>
      <c r="D994">
        <v>0</v>
      </c>
      <c r="E994">
        <v>0</v>
      </c>
    </row>
    <row r="995" spans="1:5" x14ac:dyDescent="0.25">
      <c r="A995" t="s">
        <v>212</v>
      </c>
      <c r="B995" t="s">
        <v>20</v>
      </c>
      <c r="C995" t="s">
        <v>28</v>
      </c>
      <c r="D995">
        <v>56245.380000000005</v>
      </c>
      <c r="E995">
        <v>48530.58</v>
      </c>
    </row>
    <row r="996" spans="1:5" x14ac:dyDescent="0.25">
      <c r="A996" t="s">
        <v>212</v>
      </c>
      <c r="B996" t="s">
        <v>18</v>
      </c>
      <c r="C996" t="s">
        <v>28</v>
      </c>
      <c r="D996">
        <v>24434.6</v>
      </c>
      <c r="E996">
        <v>24014.35</v>
      </c>
    </row>
    <row r="997" spans="1:5" x14ac:dyDescent="0.25">
      <c r="A997" t="s">
        <v>212</v>
      </c>
      <c r="B997" t="s">
        <v>23</v>
      </c>
      <c r="C997" t="s">
        <v>28</v>
      </c>
      <c r="D997">
        <v>0</v>
      </c>
      <c r="E997">
        <v>0</v>
      </c>
    </row>
    <row r="998" spans="1:5" x14ac:dyDescent="0.25">
      <c r="A998" t="s">
        <v>212</v>
      </c>
      <c r="B998" t="s">
        <v>22</v>
      </c>
      <c r="C998" t="s">
        <v>29</v>
      </c>
      <c r="D998">
        <v>27312.22</v>
      </c>
      <c r="E998">
        <v>27041.8</v>
      </c>
    </row>
    <row r="999" spans="1:5" x14ac:dyDescent="0.25">
      <c r="A999" t="s">
        <v>212</v>
      </c>
      <c r="B999" t="s">
        <v>23</v>
      </c>
      <c r="C999" t="s">
        <v>29</v>
      </c>
      <c r="D999">
        <v>0</v>
      </c>
      <c r="E999">
        <v>0</v>
      </c>
    </row>
    <row r="1000" spans="1:5" x14ac:dyDescent="0.25">
      <c r="A1000" t="s">
        <v>212</v>
      </c>
      <c r="B1000" t="s">
        <v>20</v>
      </c>
      <c r="C1000" t="s">
        <v>29</v>
      </c>
      <c r="D1000">
        <v>55898.39</v>
      </c>
      <c r="E1000">
        <v>48187.119999999995</v>
      </c>
    </row>
    <row r="1001" spans="1:5" x14ac:dyDescent="0.25">
      <c r="A1001" t="s">
        <v>212</v>
      </c>
      <c r="B1001" t="s">
        <v>18</v>
      </c>
      <c r="C1001" t="s">
        <v>29</v>
      </c>
      <c r="D1001">
        <v>5579.58</v>
      </c>
      <c r="E1001">
        <v>5483.62</v>
      </c>
    </row>
    <row r="1002" spans="1:5" x14ac:dyDescent="0.25">
      <c r="A1002" t="s">
        <v>212</v>
      </c>
      <c r="B1002" t="s">
        <v>19</v>
      </c>
      <c r="C1002" t="s">
        <v>29</v>
      </c>
      <c r="D1002">
        <v>0</v>
      </c>
      <c r="E1002">
        <v>0</v>
      </c>
    </row>
    <row r="1003" spans="1:5" x14ac:dyDescent="0.25">
      <c r="A1003" t="s">
        <v>212</v>
      </c>
      <c r="B1003" t="s">
        <v>21</v>
      </c>
      <c r="C1003" t="s">
        <v>29</v>
      </c>
      <c r="D1003">
        <v>0</v>
      </c>
      <c r="E1003">
        <v>0</v>
      </c>
    </row>
    <row r="1004" spans="1:5" x14ac:dyDescent="0.25">
      <c r="A1004" t="s">
        <v>212</v>
      </c>
      <c r="B1004" t="s">
        <v>18</v>
      </c>
      <c r="C1004" t="s">
        <v>30</v>
      </c>
      <c r="D1004">
        <v>7377.77</v>
      </c>
      <c r="E1004">
        <v>7250.88</v>
      </c>
    </row>
    <row r="1005" spans="1:5" x14ac:dyDescent="0.25">
      <c r="A1005" t="s">
        <v>212</v>
      </c>
      <c r="B1005" t="s">
        <v>23</v>
      </c>
      <c r="C1005" t="s">
        <v>30</v>
      </c>
      <c r="D1005">
        <v>0</v>
      </c>
      <c r="E1005">
        <v>0</v>
      </c>
    </row>
    <row r="1006" spans="1:5" x14ac:dyDescent="0.25">
      <c r="A1006" t="s">
        <v>212</v>
      </c>
      <c r="B1006" t="s">
        <v>21</v>
      </c>
      <c r="C1006" t="s">
        <v>30</v>
      </c>
      <c r="D1006">
        <v>0</v>
      </c>
      <c r="E1006">
        <v>0</v>
      </c>
    </row>
    <row r="1007" spans="1:5" x14ac:dyDescent="0.25">
      <c r="A1007" t="s">
        <v>212</v>
      </c>
      <c r="B1007" t="s">
        <v>20</v>
      </c>
      <c r="C1007" t="s">
        <v>30</v>
      </c>
      <c r="D1007">
        <v>97514.4</v>
      </c>
      <c r="E1007">
        <v>88873.180000000008</v>
      </c>
    </row>
    <row r="1008" spans="1:5" x14ac:dyDescent="0.25">
      <c r="A1008" t="s">
        <v>212</v>
      </c>
      <c r="B1008" t="s">
        <v>22</v>
      </c>
      <c r="C1008" t="s">
        <v>30</v>
      </c>
      <c r="D1008">
        <v>24000.27</v>
      </c>
      <c r="E1008">
        <v>23762.639999999999</v>
      </c>
    </row>
    <row r="1009" spans="1:5" x14ac:dyDescent="0.25">
      <c r="A1009" t="s">
        <v>212</v>
      </c>
      <c r="B1009" t="s">
        <v>19</v>
      </c>
      <c r="C1009" t="s">
        <v>30</v>
      </c>
      <c r="D1009">
        <v>0</v>
      </c>
      <c r="E1009">
        <v>0</v>
      </c>
    </row>
    <row r="1010" spans="1:5" x14ac:dyDescent="0.25">
      <c r="A1010" t="s">
        <v>213</v>
      </c>
      <c r="B1010" t="s">
        <v>19</v>
      </c>
      <c r="C1010" t="s">
        <v>25</v>
      </c>
      <c r="D1010">
        <v>0</v>
      </c>
      <c r="E1010">
        <v>0</v>
      </c>
    </row>
    <row r="1011" spans="1:5" x14ac:dyDescent="0.25">
      <c r="A1011" t="s">
        <v>213</v>
      </c>
      <c r="B1011" t="s">
        <v>23</v>
      </c>
      <c r="C1011" t="s">
        <v>25</v>
      </c>
      <c r="D1011">
        <v>0</v>
      </c>
      <c r="E1011">
        <v>0</v>
      </c>
    </row>
    <row r="1012" spans="1:5" x14ac:dyDescent="0.25">
      <c r="A1012" t="s">
        <v>213</v>
      </c>
      <c r="B1012" t="s">
        <v>20</v>
      </c>
      <c r="C1012" t="s">
        <v>25</v>
      </c>
      <c r="D1012">
        <v>79768.78</v>
      </c>
      <c r="E1012">
        <v>76584.84</v>
      </c>
    </row>
    <row r="1013" spans="1:5" x14ac:dyDescent="0.25">
      <c r="A1013" t="s">
        <v>213</v>
      </c>
      <c r="B1013" t="s">
        <v>22</v>
      </c>
      <c r="C1013" t="s">
        <v>25</v>
      </c>
      <c r="D1013">
        <v>20682.57</v>
      </c>
      <c r="E1013">
        <v>20477.79</v>
      </c>
    </row>
    <row r="1014" spans="1:5" x14ac:dyDescent="0.25">
      <c r="A1014" t="s">
        <v>213</v>
      </c>
      <c r="B1014" t="s">
        <v>18</v>
      </c>
      <c r="C1014" t="s">
        <v>25</v>
      </c>
      <c r="D1014">
        <v>21450.79</v>
      </c>
      <c r="E1014">
        <v>21081.86</v>
      </c>
    </row>
    <row r="1015" spans="1:5" x14ac:dyDescent="0.25">
      <c r="A1015" t="s">
        <v>213</v>
      </c>
      <c r="B1015" t="s">
        <v>21</v>
      </c>
      <c r="C1015" t="s">
        <v>25</v>
      </c>
      <c r="D1015">
        <v>146185.25</v>
      </c>
      <c r="E1015">
        <v>142619.76</v>
      </c>
    </row>
    <row r="1016" spans="1:5" x14ac:dyDescent="0.25">
      <c r="A1016" t="s">
        <v>213</v>
      </c>
      <c r="B1016" t="s">
        <v>18</v>
      </c>
      <c r="C1016" t="s">
        <v>26</v>
      </c>
      <c r="D1016">
        <v>29386.91</v>
      </c>
      <c r="E1016">
        <v>28881.48</v>
      </c>
    </row>
    <row r="1017" spans="1:5" x14ac:dyDescent="0.25">
      <c r="A1017" t="s">
        <v>213</v>
      </c>
      <c r="B1017" t="s">
        <v>21</v>
      </c>
      <c r="C1017" t="s">
        <v>26</v>
      </c>
      <c r="D1017">
        <v>155732.03</v>
      </c>
      <c r="E1017">
        <v>151933.69</v>
      </c>
    </row>
    <row r="1018" spans="1:5" x14ac:dyDescent="0.25">
      <c r="A1018" t="s">
        <v>213</v>
      </c>
      <c r="B1018" t="s">
        <v>20</v>
      </c>
      <c r="C1018" t="s">
        <v>26</v>
      </c>
      <c r="D1018">
        <v>55351.179999999993</v>
      </c>
      <c r="E1018">
        <v>52464.719999999994</v>
      </c>
    </row>
    <row r="1019" spans="1:5" x14ac:dyDescent="0.25">
      <c r="A1019" t="s">
        <v>213</v>
      </c>
      <c r="B1019" t="s">
        <v>19</v>
      </c>
      <c r="C1019" t="s">
        <v>26</v>
      </c>
      <c r="D1019">
        <v>0</v>
      </c>
      <c r="E1019">
        <v>0</v>
      </c>
    </row>
    <row r="1020" spans="1:5" x14ac:dyDescent="0.25">
      <c r="A1020" t="s">
        <v>213</v>
      </c>
      <c r="B1020" t="s">
        <v>23</v>
      </c>
      <c r="C1020" t="s">
        <v>26</v>
      </c>
      <c r="D1020">
        <v>0</v>
      </c>
      <c r="E1020">
        <v>0</v>
      </c>
    </row>
    <row r="1021" spans="1:5" x14ac:dyDescent="0.25">
      <c r="A1021" t="s">
        <v>213</v>
      </c>
      <c r="B1021" t="s">
        <v>22</v>
      </c>
      <c r="C1021" t="s">
        <v>26</v>
      </c>
      <c r="D1021">
        <v>24360.46</v>
      </c>
      <c r="E1021">
        <v>24119.27</v>
      </c>
    </row>
    <row r="1022" spans="1:5" x14ac:dyDescent="0.25">
      <c r="A1022" t="s">
        <v>213</v>
      </c>
      <c r="B1022" t="s">
        <v>23</v>
      </c>
      <c r="C1022" t="s">
        <v>27</v>
      </c>
      <c r="D1022">
        <v>0</v>
      </c>
      <c r="E1022">
        <v>0</v>
      </c>
    </row>
    <row r="1023" spans="1:5" x14ac:dyDescent="0.25">
      <c r="A1023" t="s">
        <v>213</v>
      </c>
      <c r="B1023" t="s">
        <v>21</v>
      </c>
      <c r="C1023" t="s">
        <v>27</v>
      </c>
      <c r="D1023">
        <v>133969.88</v>
      </c>
      <c r="E1023">
        <v>130702.32</v>
      </c>
    </row>
    <row r="1024" spans="1:5" x14ac:dyDescent="0.25">
      <c r="A1024" t="s">
        <v>213</v>
      </c>
      <c r="B1024" t="s">
        <v>22</v>
      </c>
      <c r="C1024" t="s">
        <v>27</v>
      </c>
      <c r="D1024">
        <v>27774.81</v>
      </c>
      <c r="E1024">
        <v>27499.81</v>
      </c>
    </row>
    <row r="1025" spans="1:5" x14ac:dyDescent="0.25">
      <c r="A1025" t="s">
        <v>213</v>
      </c>
      <c r="B1025" t="s">
        <v>20</v>
      </c>
      <c r="C1025" t="s">
        <v>27</v>
      </c>
      <c r="D1025">
        <v>52597.46</v>
      </c>
      <c r="E1025">
        <v>49967.71</v>
      </c>
    </row>
    <row r="1026" spans="1:5" x14ac:dyDescent="0.25">
      <c r="A1026" t="s">
        <v>213</v>
      </c>
      <c r="B1026" t="s">
        <v>19</v>
      </c>
      <c r="C1026" t="s">
        <v>27</v>
      </c>
      <c r="D1026">
        <v>0</v>
      </c>
      <c r="E1026">
        <v>0</v>
      </c>
    </row>
    <row r="1027" spans="1:5" x14ac:dyDescent="0.25">
      <c r="A1027" t="s">
        <v>213</v>
      </c>
      <c r="B1027" t="s">
        <v>18</v>
      </c>
      <c r="C1027" t="s">
        <v>27</v>
      </c>
      <c r="D1027">
        <v>37750.49</v>
      </c>
      <c r="E1027">
        <v>37101.22</v>
      </c>
    </row>
    <row r="1028" spans="1:5" x14ac:dyDescent="0.25">
      <c r="A1028" t="s">
        <v>213</v>
      </c>
      <c r="B1028" t="s">
        <v>22</v>
      </c>
      <c r="C1028" t="s">
        <v>28</v>
      </c>
      <c r="D1028">
        <v>47850.21</v>
      </c>
      <c r="E1028">
        <v>47376.45</v>
      </c>
    </row>
    <row r="1029" spans="1:5" x14ac:dyDescent="0.25">
      <c r="A1029" t="s">
        <v>213</v>
      </c>
      <c r="B1029" t="s">
        <v>19</v>
      </c>
      <c r="C1029" t="s">
        <v>28</v>
      </c>
      <c r="D1029">
        <v>0</v>
      </c>
      <c r="E1029">
        <v>0</v>
      </c>
    </row>
    <row r="1030" spans="1:5" x14ac:dyDescent="0.25">
      <c r="A1030" t="s">
        <v>213</v>
      </c>
      <c r="B1030" t="s">
        <v>20</v>
      </c>
      <c r="C1030" t="s">
        <v>28</v>
      </c>
      <c r="D1030">
        <v>55493.86</v>
      </c>
      <c r="E1030">
        <v>53601.440000000002</v>
      </c>
    </row>
    <row r="1031" spans="1:5" x14ac:dyDescent="0.25">
      <c r="A1031" t="s">
        <v>213</v>
      </c>
      <c r="B1031" t="s">
        <v>23</v>
      </c>
      <c r="C1031" t="s">
        <v>28</v>
      </c>
      <c r="D1031">
        <v>0</v>
      </c>
      <c r="E1031">
        <v>0</v>
      </c>
    </row>
    <row r="1032" spans="1:5" x14ac:dyDescent="0.25">
      <c r="A1032" t="s">
        <v>213</v>
      </c>
      <c r="B1032" t="s">
        <v>18</v>
      </c>
      <c r="C1032" t="s">
        <v>28</v>
      </c>
      <c r="D1032">
        <v>33183.75</v>
      </c>
      <c r="E1032">
        <v>32613.02</v>
      </c>
    </row>
    <row r="1033" spans="1:5" x14ac:dyDescent="0.25">
      <c r="A1033" t="s">
        <v>213</v>
      </c>
      <c r="B1033" t="s">
        <v>21</v>
      </c>
      <c r="C1033" t="s">
        <v>28</v>
      </c>
      <c r="D1033">
        <v>83356.320000000007</v>
      </c>
      <c r="E1033">
        <v>81323.240000000005</v>
      </c>
    </row>
    <row r="1034" spans="1:5" x14ac:dyDescent="0.25">
      <c r="A1034" t="s">
        <v>213</v>
      </c>
      <c r="B1034" t="s">
        <v>22</v>
      </c>
      <c r="C1034" t="s">
        <v>29</v>
      </c>
      <c r="D1034">
        <v>60390.71</v>
      </c>
      <c r="E1034">
        <v>59792.78</v>
      </c>
    </row>
    <row r="1035" spans="1:5" x14ac:dyDescent="0.25">
      <c r="A1035" t="s">
        <v>213</v>
      </c>
      <c r="B1035" t="s">
        <v>18</v>
      </c>
      <c r="C1035" t="s">
        <v>29</v>
      </c>
      <c r="D1035">
        <v>38054.67</v>
      </c>
      <c r="E1035">
        <v>37400.17</v>
      </c>
    </row>
    <row r="1036" spans="1:5" x14ac:dyDescent="0.25">
      <c r="A1036" t="s">
        <v>213</v>
      </c>
      <c r="B1036" t="s">
        <v>20</v>
      </c>
      <c r="C1036" t="s">
        <v>29</v>
      </c>
      <c r="D1036">
        <v>72132.100000000006</v>
      </c>
      <c r="E1036">
        <v>69682.929999999993</v>
      </c>
    </row>
    <row r="1037" spans="1:5" x14ac:dyDescent="0.25">
      <c r="A1037" t="s">
        <v>213</v>
      </c>
      <c r="B1037" t="s">
        <v>21</v>
      </c>
      <c r="C1037" t="s">
        <v>29</v>
      </c>
      <c r="D1037">
        <v>106518.41</v>
      </c>
      <c r="E1037">
        <v>103920.4</v>
      </c>
    </row>
    <row r="1038" spans="1:5" x14ac:dyDescent="0.25">
      <c r="A1038" t="s">
        <v>213</v>
      </c>
      <c r="B1038" t="s">
        <v>19</v>
      </c>
      <c r="C1038" t="s">
        <v>29</v>
      </c>
      <c r="D1038">
        <v>0</v>
      </c>
      <c r="E1038">
        <v>0</v>
      </c>
    </row>
    <row r="1039" spans="1:5" x14ac:dyDescent="0.25">
      <c r="A1039" t="s">
        <v>213</v>
      </c>
      <c r="B1039" t="s">
        <v>23</v>
      </c>
      <c r="C1039" t="s">
        <v>29</v>
      </c>
      <c r="D1039">
        <v>0</v>
      </c>
      <c r="E1039">
        <v>0</v>
      </c>
    </row>
    <row r="1040" spans="1:5" x14ac:dyDescent="0.25">
      <c r="A1040" t="s">
        <v>213</v>
      </c>
      <c r="B1040" t="s">
        <v>20</v>
      </c>
      <c r="C1040" t="s">
        <v>30</v>
      </c>
      <c r="D1040">
        <v>37704.559999999998</v>
      </c>
      <c r="E1040">
        <v>35883.15</v>
      </c>
    </row>
    <row r="1041" spans="1:5" x14ac:dyDescent="0.25">
      <c r="A1041" t="s">
        <v>213</v>
      </c>
      <c r="B1041" t="s">
        <v>23</v>
      </c>
      <c r="C1041" t="s">
        <v>30</v>
      </c>
      <c r="D1041">
        <v>0</v>
      </c>
      <c r="E1041">
        <v>0</v>
      </c>
    </row>
    <row r="1042" spans="1:5" x14ac:dyDescent="0.25">
      <c r="A1042" t="s">
        <v>213</v>
      </c>
      <c r="B1042" t="s">
        <v>18</v>
      </c>
      <c r="C1042" t="s">
        <v>30</v>
      </c>
      <c r="D1042">
        <v>25039.62</v>
      </c>
      <c r="E1042">
        <v>24608.959999999999</v>
      </c>
    </row>
    <row r="1043" spans="1:5" x14ac:dyDescent="0.25">
      <c r="A1043" t="s">
        <v>213</v>
      </c>
      <c r="B1043" t="s">
        <v>21</v>
      </c>
      <c r="C1043" t="s">
        <v>30</v>
      </c>
      <c r="D1043">
        <v>95891.97</v>
      </c>
      <c r="E1043">
        <v>93553.14</v>
      </c>
    </row>
    <row r="1044" spans="1:5" x14ac:dyDescent="0.25">
      <c r="A1044" t="s">
        <v>213</v>
      </c>
      <c r="B1044" t="s">
        <v>19</v>
      </c>
      <c r="C1044" t="s">
        <v>30</v>
      </c>
      <c r="D1044">
        <v>0</v>
      </c>
      <c r="E1044">
        <v>0</v>
      </c>
    </row>
    <row r="1045" spans="1:5" x14ac:dyDescent="0.25">
      <c r="A1045" t="s">
        <v>213</v>
      </c>
      <c r="B1045" t="s">
        <v>22</v>
      </c>
      <c r="C1045" t="s">
        <v>30</v>
      </c>
      <c r="D1045">
        <v>52903.96</v>
      </c>
      <c r="E1045">
        <v>52380.160000000003</v>
      </c>
    </row>
    <row r="1046" spans="1:5" x14ac:dyDescent="0.25">
      <c r="A1046" t="s">
        <v>215</v>
      </c>
      <c r="B1046" t="s">
        <v>22</v>
      </c>
      <c r="C1046" t="s">
        <v>25</v>
      </c>
      <c r="D1046">
        <v>117053.1</v>
      </c>
      <c r="E1046">
        <v>115894.16</v>
      </c>
    </row>
    <row r="1047" spans="1:5" x14ac:dyDescent="0.25">
      <c r="A1047" t="s">
        <v>215</v>
      </c>
      <c r="B1047" t="s">
        <v>19</v>
      </c>
      <c r="C1047" t="s">
        <v>25</v>
      </c>
      <c r="D1047">
        <v>0</v>
      </c>
      <c r="E1047">
        <v>0</v>
      </c>
    </row>
    <row r="1048" spans="1:5" x14ac:dyDescent="0.25">
      <c r="A1048" t="s">
        <v>215</v>
      </c>
      <c r="B1048" t="s">
        <v>21</v>
      </c>
      <c r="C1048" t="s">
        <v>25</v>
      </c>
      <c r="D1048">
        <v>44656.45</v>
      </c>
      <c r="E1048">
        <v>43567.27</v>
      </c>
    </row>
    <row r="1049" spans="1:5" x14ac:dyDescent="0.25">
      <c r="A1049" t="s">
        <v>215</v>
      </c>
      <c r="B1049" t="s">
        <v>20</v>
      </c>
      <c r="C1049" t="s">
        <v>25</v>
      </c>
      <c r="D1049">
        <v>449151.91000000003</v>
      </c>
      <c r="E1049">
        <v>437541.01</v>
      </c>
    </row>
    <row r="1050" spans="1:5" x14ac:dyDescent="0.25">
      <c r="A1050" t="s">
        <v>215</v>
      </c>
      <c r="B1050" t="s">
        <v>23</v>
      </c>
      <c r="C1050" t="s">
        <v>25</v>
      </c>
      <c r="D1050">
        <v>766.56</v>
      </c>
      <c r="E1050">
        <v>696.87</v>
      </c>
    </row>
    <row r="1051" spans="1:5" x14ac:dyDescent="0.25">
      <c r="A1051" t="s">
        <v>215</v>
      </c>
      <c r="B1051" t="s">
        <v>18</v>
      </c>
      <c r="C1051" t="s">
        <v>25</v>
      </c>
      <c r="D1051">
        <v>5660.02</v>
      </c>
      <c r="E1051">
        <v>5562.67</v>
      </c>
    </row>
    <row r="1052" spans="1:5" x14ac:dyDescent="0.25">
      <c r="A1052" t="s">
        <v>215</v>
      </c>
      <c r="B1052" t="s">
        <v>20</v>
      </c>
      <c r="C1052" t="s">
        <v>26</v>
      </c>
      <c r="D1052">
        <v>371749.59</v>
      </c>
      <c r="E1052">
        <v>360611.69999999995</v>
      </c>
    </row>
    <row r="1053" spans="1:5" x14ac:dyDescent="0.25">
      <c r="A1053" t="s">
        <v>215</v>
      </c>
      <c r="B1053" t="s">
        <v>21</v>
      </c>
      <c r="C1053" t="s">
        <v>26</v>
      </c>
      <c r="D1053">
        <v>44679.76</v>
      </c>
      <c r="E1053">
        <v>43590.01</v>
      </c>
    </row>
    <row r="1054" spans="1:5" x14ac:dyDescent="0.25">
      <c r="A1054" t="s">
        <v>215</v>
      </c>
      <c r="B1054" t="s">
        <v>18</v>
      </c>
      <c r="C1054" t="s">
        <v>26</v>
      </c>
      <c r="D1054">
        <v>4834.78</v>
      </c>
      <c r="E1054">
        <v>4751.63</v>
      </c>
    </row>
    <row r="1055" spans="1:5" x14ac:dyDescent="0.25">
      <c r="A1055" t="s">
        <v>215</v>
      </c>
      <c r="B1055" t="s">
        <v>19</v>
      </c>
      <c r="C1055" t="s">
        <v>26</v>
      </c>
      <c r="D1055">
        <v>0</v>
      </c>
      <c r="E1055">
        <v>0</v>
      </c>
    </row>
    <row r="1056" spans="1:5" x14ac:dyDescent="0.25">
      <c r="A1056" t="s">
        <v>215</v>
      </c>
      <c r="B1056" t="s">
        <v>23</v>
      </c>
      <c r="C1056" t="s">
        <v>26</v>
      </c>
      <c r="D1056">
        <v>1979.03</v>
      </c>
      <c r="E1056">
        <v>1799.12</v>
      </c>
    </row>
    <row r="1057" spans="1:5" x14ac:dyDescent="0.25">
      <c r="A1057" t="s">
        <v>215</v>
      </c>
      <c r="B1057" t="s">
        <v>22</v>
      </c>
      <c r="C1057" t="s">
        <v>26</v>
      </c>
      <c r="D1057">
        <v>165279.01999999999</v>
      </c>
      <c r="E1057">
        <v>163642.59</v>
      </c>
    </row>
    <row r="1058" spans="1:5" x14ac:dyDescent="0.25">
      <c r="A1058" t="s">
        <v>215</v>
      </c>
      <c r="B1058" t="s">
        <v>22</v>
      </c>
      <c r="C1058" t="s">
        <v>27</v>
      </c>
      <c r="D1058">
        <v>216151.43</v>
      </c>
      <c r="E1058">
        <v>214011.32</v>
      </c>
    </row>
    <row r="1059" spans="1:5" x14ac:dyDescent="0.25">
      <c r="A1059" t="s">
        <v>215</v>
      </c>
      <c r="B1059" t="s">
        <v>23</v>
      </c>
      <c r="C1059" t="s">
        <v>27</v>
      </c>
      <c r="D1059">
        <v>1909.92</v>
      </c>
      <c r="E1059">
        <v>1736.29</v>
      </c>
    </row>
    <row r="1060" spans="1:5" x14ac:dyDescent="0.25">
      <c r="A1060" t="s">
        <v>215</v>
      </c>
      <c r="B1060" t="s">
        <v>21</v>
      </c>
      <c r="C1060" t="s">
        <v>27</v>
      </c>
      <c r="D1060">
        <v>39731.61</v>
      </c>
      <c r="E1060">
        <v>38762.550000000003</v>
      </c>
    </row>
    <row r="1061" spans="1:5" x14ac:dyDescent="0.25">
      <c r="A1061" t="s">
        <v>215</v>
      </c>
      <c r="B1061" t="s">
        <v>19</v>
      </c>
      <c r="C1061" t="s">
        <v>27</v>
      </c>
      <c r="D1061">
        <v>0</v>
      </c>
      <c r="E1061">
        <v>0</v>
      </c>
    </row>
    <row r="1062" spans="1:5" x14ac:dyDescent="0.25">
      <c r="A1062" t="s">
        <v>215</v>
      </c>
      <c r="B1062" t="s">
        <v>18</v>
      </c>
      <c r="C1062" t="s">
        <v>27</v>
      </c>
      <c r="D1062">
        <v>4900.59</v>
      </c>
      <c r="E1062">
        <v>4816.3</v>
      </c>
    </row>
    <row r="1063" spans="1:5" x14ac:dyDescent="0.25">
      <c r="A1063" t="s">
        <v>215</v>
      </c>
      <c r="B1063" t="s">
        <v>20</v>
      </c>
      <c r="C1063" t="s">
        <v>27</v>
      </c>
      <c r="D1063">
        <v>357945.58</v>
      </c>
      <c r="E1063">
        <v>346577</v>
      </c>
    </row>
    <row r="1064" spans="1:5" x14ac:dyDescent="0.25">
      <c r="A1064" t="s">
        <v>215</v>
      </c>
      <c r="B1064" t="s">
        <v>19</v>
      </c>
      <c r="C1064" t="s">
        <v>28</v>
      </c>
      <c r="D1064">
        <v>0</v>
      </c>
      <c r="E1064">
        <v>0</v>
      </c>
    </row>
    <row r="1065" spans="1:5" x14ac:dyDescent="0.25">
      <c r="A1065" t="s">
        <v>215</v>
      </c>
      <c r="B1065" t="s">
        <v>22</v>
      </c>
      <c r="C1065" t="s">
        <v>28</v>
      </c>
      <c r="D1065">
        <v>252489.03</v>
      </c>
      <c r="E1065">
        <v>249989.14</v>
      </c>
    </row>
    <row r="1066" spans="1:5" x14ac:dyDescent="0.25">
      <c r="A1066" t="s">
        <v>215</v>
      </c>
      <c r="B1066" t="s">
        <v>18</v>
      </c>
      <c r="C1066" t="s">
        <v>28</v>
      </c>
      <c r="D1066">
        <v>8989.7900000000009</v>
      </c>
      <c r="E1066">
        <v>8835.17</v>
      </c>
    </row>
    <row r="1067" spans="1:5" x14ac:dyDescent="0.25">
      <c r="A1067" t="s">
        <v>215</v>
      </c>
      <c r="B1067" t="s">
        <v>23</v>
      </c>
      <c r="C1067" t="s">
        <v>28</v>
      </c>
      <c r="D1067">
        <v>4056.48</v>
      </c>
      <c r="E1067">
        <v>3687.71</v>
      </c>
    </row>
    <row r="1068" spans="1:5" x14ac:dyDescent="0.25">
      <c r="A1068" t="s">
        <v>215</v>
      </c>
      <c r="B1068" t="s">
        <v>20</v>
      </c>
      <c r="C1068" t="s">
        <v>28</v>
      </c>
      <c r="D1068">
        <v>348349.30000000005</v>
      </c>
      <c r="E1068">
        <v>338501.24</v>
      </c>
    </row>
    <row r="1069" spans="1:5" x14ac:dyDescent="0.25">
      <c r="A1069" t="s">
        <v>215</v>
      </c>
      <c r="B1069" t="s">
        <v>21</v>
      </c>
      <c r="C1069" t="s">
        <v>28</v>
      </c>
      <c r="D1069">
        <v>20124.13</v>
      </c>
      <c r="E1069">
        <v>19633.3</v>
      </c>
    </row>
    <row r="1070" spans="1:5" x14ac:dyDescent="0.25">
      <c r="A1070" t="s">
        <v>215</v>
      </c>
      <c r="B1070" t="s">
        <v>18</v>
      </c>
      <c r="C1070" t="s">
        <v>29</v>
      </c>
      <c r="D1070">
        <v>10238.61</v>
      </c>
      <c r="E1070">
        <v>10062.52</v>
      </c>
    </row>
    <row r="1071" spans="1:5" x14ac:dyDescent="0.25">
      <c r="A1071" t="s">
        <v>215</v>
      </c>
      <c r="B1071" t="s">
        <v>22</v>
      </c>
      <c r="C1071" t="s">
        <v>29</v>
      </c>
      <c r="D1071">
        <v>307127.81</v>
      </c>
      <c r="E1071">
        <v>304086.94</v>
      </c>
    </row>
    <row r="1072" spans="1:5" x14ac:dyDescent="0.25">
      <c r="A1072" t="s">
        <v>215</v>
      </c>
      <c r="B1072" t="s">
        <v>20</v>
      </c>
      <c r="C1072" t="s">
        <v>29</v>
      </c>
      <c r="D1072">
        <v>350402.21</v>
      </c>
      <c r="E1072">
        <v>341075.78</v>
      </c>
    </row>
    <row r="1073" spans="1:5" x14ac:dyDescent="0.25">
      <c r="A1073" t="s">
        <v>215</v>
      </c>
      <c r="B1073" t="s">
        <v>21</v>
      </c>
      <c r="C1073" t="s">
        <v>29</v>
      </c>
      <c r="D1073">
        <v>28267</v>
      </c>
      <c r="E1073">
        <v>27577.56</v>
      </c>
    </row>
    <row r="1074" spans="1:5" x14ac:dyDescent="0.25">
      <c r="A1074" t="s">
        <v>215</v>
      </c>
      <c r="B1074" t="s">
        <v>19</v>
      </c>
      <c r="C1074" t="s">
        <v>29</v>
      </c>
      <c r="D1074">
        <v>0</v>
      </c>
      <c r="E1074">
        <v>0</v>
      </c>
    </row>
    <row r="1075" spans="1:5" x14ac:dyDescent="0.25">
      <c r="A1075" t="s">
        <v>215</v>
      </c>
      <c r="B1075" t="s">
        <v>23</v>
      </c>
      <c r="C1075" t="s">
        <v>29</v>
      </c>
      <c r="D1075">
        <v>6107.61</v>
      </c>
      <c r="E1075">
        <v>5552.37</v>
      </c>
    </row>
    <row r="1076" spans="1:5" x14ac:dyDescent="0.25">
      <c r="A1076" t="s">
        <v>215</v>
      </c>
      <c r="B1076" t="s">
        <v>23</v>
      </c>
      <c r="C1076" t="s">
        <v>30</v>
      </c>
      <c r="D1076">
        <v>4181.8</v>
      </c>
      <c r="E1076">
        <v>3801.64</v>
      </c>
    </row>
    <row r="1077" spans="1:5" x14ac:dyDescent="0.25">
      <c r="A1077" t="s">
        <v>215</v>
      </c>
      <c r="B1077" t="s">
        <v>20</v>
      </c>
      <c r="C1077" t="s">
        <v>30</v>
      </c>
      <c r="D1077">
        <v>352043.95999999996</v>
      </c>
      <c r="E1077">
        <v>342027.94</v>
      </c>
    </row>
    <row r="1078" spans="1:5" x14ac:dyDescent="0.25">
      <c r="A1078" t="s">
        <v>215</v>
      </c>
      <c r="B1078" t="s">
        <v>18</v>
      </c>
      <c r="C1078" t="s">
        <v>30</v>
      </c>
      <c r="D1078">
        <v>8487.35</v>
      </c>
      <c r="E1078">
        <v>8341.3799999999992</v>
      </c>
    </row>
    <row r="1079" spans="1:5" x14ac:dyDescent="0.25">
      <c r="A1079" t="s">
        <v>215</v>
      </c>
      <c r="B1079" t="s">
        <v>21</v>
      </c>
      <c r="C1079" t="s">
        <v>30</v>
      </c>
      <c r="D1079">
        <v>21650.99</v>
      </c>
      <c r="E1079">
        <v>21122.92</v>
      </c>
    </row>
    <row r="1080" spans="1:5" x14ac:dyDescent="0.25">
      <c r="A1080" t="s">
        <v>215</v>
      </c>
      <c r="B1080" t="s">
        <v>22</v>
      </c>
      <c r="C1080" t="s">
        <v>30</v>
      </c>
      <c r="D1080">
        <v>276698.78000000003</v>
      </c>
      <c r="E1080">
        <v>273959.19</v>
      </c>
    </row>
    <row r="1081" spans="1:5" x14ac:dyDescent="0.25">
      <c r="A1081" t="s">
        <v>215</v>
      </c>
      <c r="B1081" t="s">
        <v>19</v>
      </c>
      <c r="C1081" t="s">
        <v>30</v>
      </c>
      <c r="D1081">
        <v>0</v>
      </c>
      <c r="E1081">
        <v>0</v>
      </c>
    </row>
    <row r="1082" spans="1:5" x14ac:dyDescent="0.25">
      <c r="A1082" t="s">
        <v>216</v>
      </c>
      <c r="B1082" t="s">
        <v>20</v>
      </c>
      <c r="C1082" t="s">
        <v>25</v>
      </c>
      <c r="D1082">
        <v>356610.17</v>
      </c>
      <c r="E1082">
        <v>346575.80000000005</v>
      </c>
    </row>
    <row r="1083" spans="1:5" x14ac:dyDescent="0.25">
      <c r="A1083" t="s">
        <v>216</v>
      </c>
      <c r="B1083" t="s">
        <v>19</v>
      </c>
      <c r="C1083" t="s">
        <v>25</v>
      </c>
      <c r="D1083">
        <v>0</v>
      </c>
      <c r="E1083">
        <v>0</v>
      </c>
    </row>
    <row r="1084" spans="1:5" x14ac:dyDescent="0.25">
      <c r="A1084" t="s">
        <v>216</v>
      </c>
      <c r="B1084" t="s">
        <v>21</v>
      </c>
      <c r="C1084" t="s">
        <v>25</v>
      </c>
      <c r="D1084">
        <v>176267.97</v>
      </c>
      <c r="E1084">
        <v>171968.75</v>
      </c>
    </row>
    <row r="1085" spans="1:5" x14ac:dyDescent="0.25">
      <c r="A1085" t="s">
        <v>216</v>
      </c>
      <c r="B1085" t="s">
        <v>23</v>
      </c>
      <c r="C1085" t="s">
        <v>25</v>
      </c>
      <c r="D1085">
        <v>0</v>
      </c>
      <c r="E1085">
        <v>0</v>
      </c>
    </row>
    <row r="1086" spans="1:5" x14ac:dyDescent="0.25">
      <c r="A1086" t="s">
        <v>216</v>
      </c>
      <c r="B1086" t="s">
        <v>22</v>
      </c>
      <c r="C1086" t="s">
        <v>25</v>
      </c>
      <c r="D1086">
        <v>13742.58</v>
      </c>
      <c r="E1086">
        <v>13606.51</v>
      </c>
    </row>
    <row r="1087" spans="1:5" x14ac:dyDescent="0.25">
      <c r="A1087" t="s">
        <v>216</v>
      </c>
      <c r="B1087" t="s">
        <v>18</v>
      </c>
      <c r="C1087" t="s">
        <v>25</v>
      </c>
      <c r="D1087">
        <v>68357.990000000005</v>
      </c>
      <c r="E1087">
        <v>67182.3</v>
      </c>
    </row>
    <row r="1088" spans="1:5" x14ac:dyDescent="0.25">
      <c r="A1088" t="s">
        <v>216</v>
      </c>
      <c r="B1088" t="s">
        <v>22</v>
      </c>
      <c r="C1088" t="s">
        <v>26</v>
      </c>
      <c r="D1088">
        <v>12801.36</v>
      </c>
      <c r="E1088">
        <v>12674.61</v>
      </c>
    </row>
    <row r="1089" spans="1:5" x14ac:dyDescent="0.25">
      <c r="A1089" t="s">
        <v>216</v>
      </c>
      <c r="B1089" t="s">
        <v>20</v>
      </c>
      <c r="C1089" t="s">
        <v>26</v>
      </c>
      <c r="D1089">
        <v>113921.15</v>
      </c>
      <c r="E1089">
        <v>109120.07999999999</v>
      </c>
    </row>
    <row r="1090" spans="1:5" x14ac:dyDescent="0.25">
      <c r="A1090" t="s">
        <v>216</v>
      </c>
      <c r="B1090" t="s">
        <v>21</v>
      </c>
      <c r="C1090" t="s">
        <v>26</v>
      </c>
      <c r="D1090">
        <v>354725.28</v>
      </c>
      <c r="E1090">
        <v>346073.44</v>
      </c>
    </row>
    <row r="1091" spans="1:5" x14ac:dyDescent="0.25">
      <c r="A1091" t="s">
        <v>216</v>
      </c>
      <c r="B1091" t="s">
        <v>23</v>
      </c>
      <c r="C1091" t="s">
        <v>26</v>
      </c>
      <c r="D1091">
        <v>0</v>
      </c>
      <c r="E1091">
        <v>0</v>
      </c>
    </row>
    <row r="1092" spans="1:5" x14ac:dyDescent="0.25">
      <c r="A1092" t="s">
        <v>216</v>
      </c>
      <c r="B1092" t="s">
        <v>18</v>
      </c>
      <c r="C1092" t="s">
        <v>26</v>
      </c>
      <c r="D1092">
        <v>48216.31</v>
      </c>
      <c r="E1092">
        <v>47387.040000000001</v>
      </c>
    </row>
    <row r="1093" spans="1:5" x14ac:dyDescent="0.25">
      <c r="A1093" t="s">
        <v>216</v>
      </c>
      <c r="B1093" t="s">
        <v>19</v>
      </c>
      <c r="C1093" t="s">
        <v>26</v>
      </c>
      <c r="D1093">
        <v>0</v>
      </c>
      <c r="E1093">
        <v>0</v>
      </c>
    </row>
    <row r="1094" spans="1:5" x14ac:dyDescent="0.25">
      <c r="A1094" t="s">
        <v>216</v>
      </c>
      <c r="B1094" t="s">
        <v>19</v>
      </c>
      <c r="C1094" t="s">
        <v>27</v>
      </c>
      <c r="D1094">
        <v>0</v>
      </c>
      <c r="E1094">
        <v>0</v>
      </c>
    </row>
    <row r="1095" spans="1:5" x14ac:dyDescent="0.25">
      <c r="A1095" t="s">
        <v>216</v>
      </c>
      <c r="B1095" t="s">
        <v>18</v>
      </c>
      <c r="C1095" t="s">
        <v>27</v>
      </c>
      <c r="D1095">
        <v>77852.89</v>
      </c>
      <c r="E1095">
        <v>76513.899999999994</v>
      </c>
    </row>
    <row r="1096" spans="1:5" x14ac:dyDescent="0.25">
      <c r="A1096" t="s">
        <v>216</v>
      </c>
      <c r="B1096" t="s">
        <v>23</v>
      </c>
      <c r="C1096" t="s">
        <v>27</v>
      </c>
      <c r="D1096">
        <v>0</v>
      </c>
      <c r="E1096">
        <v>0</v>
      </c>
    </row>
    <row r="1097" spans="1:5" x14ac:dyDescent="0.25">
      <c r="A1097" t="s">
        <v>216</v>
      </c>
      <c r="B1097" t="s">
        <v>22</v>
      </c>
      <c r="C1097" t="s">
        <v>27</v>
      </c>
      <c r="D1097">
        <v>24124.15</v>
      </c>
      <c r="E1097">
        <v>23885.3</v>
      </c>
    </row>
    <row r="1098" spans="1:5" x14ac:dyDescent="0.25">
      <c r="A1098" t="s">
        <v>216</v>
      </c>
      <c r="B1098" t="s">
        <v>20</v>
      </c>
      <c r="C1098" t="s">
        <v>27</v>
      </c>
      <c r="D1098">
        <v>110508.87</v>
      </c>
      <c r="E1098">
        <v>105167.59</v>
      </c>
    </row>
    <row r="1099" spans="1:5" x14ac:dyDescent="0.25">
      <c r="A1099" t="s">
        <v>216</v>
      </c>
      <c r="B1099" t="s">
        <v>21</v>
      </c>
      <c r="C1099" t="s">
        <v>27</v>
      </c>
      <c r="D1099">
        <v>289884.15999999997</v>
      </c>
      <c r="E1099">
        <v>282813.81</v>
      </c>
    </row>
    <row r="1100" spans="1:5" x14ac:dyDescent="0.25">
      <c r="A1100" t="s">
        <v>216</v>
      </c>
      <c r="B1100" t="s">
        <v>21</v>
      </c>
      <c r="C1100" t="s">
        <v>28</v>
      </c>
      <c r="D1100">
        <v>343874.47</v>
      </c>
      <c r="E1100">
        <v>335487.28999999998</v>
      </c>
    </row>
    <row r="1101" spans="1:5" x14ac:dyDescent="0.25">
      <c r="A1101" t="s">
        <v>216</v>
      </c>
      <c r="B1101" t="s">
        <v>18</v>
      </c>
      <c r="C1101" t="s">
        <v>28</v>
      </c>
      <c r="D1101">
        <v>43133.14</v>
      </c>
      <c r="E1101">
        <v>42391.29</v>
      </c>
    </row>
    <row r="1102" spans="1:5" x14ac:dyDescent="0.25">
      <c r="A1102" t="s">
        <v>216</v>
      </c>
      <c r="B1102" t="s">
        <v>23</v>
      </c>
      <c r="C1102" t="s">
        <v>28</v>
      </c>
      <c r="D1102">
        <v>0</v>
      </c>
      <c r="E1102">
        <v>0</v>
      </c>
    </row>
    <row r="1103" spans="1:5" x14ac:dyDescent="0.25">
      <c r="A1103" t="s">
        <v>216</v>
      </c>
      <c r="B1103" t="s">
        <v>20</v>
      </c>
      <c r="C1103" t="s">
        <v>28</v>
      </c>
      <c r="D1103">
        <v>61799.88</v>
      </c>
      <c r="E1103">
        <v>58077.8</v>
      </c>
    </row>
    <row r="1104" spans="1:5" x14ac:dyDescent="0.25">
      <c r="A1104" t="s">
        <v>216</v>
      </c>
      <c r="B1104" t="s">
        <v>19</v>
      </c>
      <c r="C1104" t="s">
        <v>28</v>
      </c>
      <c r="D1104">
        <v>0</v>
      </c>
      <c r="E1104">
        <v>0</v>
      </c>
    </row>
    <row r="1105" spans="1:5" x14ac:dyDescent="0.25">
      <c r="A1105" t="s">
        <v>216</v>
      </c>
      <c r="B1105" t="s">
        <v>22</v>
      </c>
      <c r="C1105" t="s">
        <v>28</v>
      </c>
      <c r="D1105">
        <v>29281.279999999999</v>
      </c>
      <c r="E1105">
        <v>28991.37</v>
      </c>
    </row>
    <row r="1106" spans="1:5" x14ac:dyDescent="0.25">
      <c r="A1106" t="s">
        <v>216</v>
      </c>
      <c r="B1106" t="s">
        <v>22</v>
      </c>
      <c r="C1106" t="s">
        <v>29</v>
      </c>
      <c r="D1106">
        <v>33427.089999999997</v>
      </c>
      <c r="E1106">
        <v>33096.129999999997</v>
      </c>
    </row>
    <row r="1107" spans="1:5" x14ac:dyDescent="0.25">
      <c r="A1107" t="s">
        <v>216</v>
      </c>
      <c r="B1107" t="s">
        <v>18</v>
      </c>
      <c r="C1107" t="s">
        <v>29</v>
      </c>
      <c r="D1107">
        <v>46273.83</v>
      </c>
      <c r="E1107">
        <v>45477.97</v>
      </c>
    </row>
    <row r="1108" spans="1:5" x14ac:dyDescent="0.25">
      <c r="A1108" t="s">
        <v>216</v>
      </c>
      <c r="B1108" t="s">
        <v>20</v>
      </c>
      <c r="C1108" t="s">
        <v>29</v>
      </c>
      <c r="D1108">
        <v>92524.160000000003</v>
      </c>
      <c r="E1108">
        <v>87739.85</v>
      </c>
    </row>
    <row r="1109" spans="1:5" x14ac:dyDescent="0.25">
      <c r="A1109" t="s">
        <v>216</v>
      </c>
      <c r="B1109" t="s">
        <v>19</v>
      </c>
      <c r="C1109" t="s">
        <v>29</v>
      </c>
      <c r="D1109">
        <v>0</v>
      </c>
      <c r="E1109">
        <v>0</v>
      </c>
    </row>
    <row r="1110" spans="1:5" x14ac:dyDescent="0.25">
      <c r="A1110" t="s">
        <v>216</v>
      </c>
      <c r="B1110" t="s">
        <v>21</v>
      </c>
      <c r="C1110" t="s">
        <v>29</v>
      </c>
      <c r="D1110">
        <v>236047.72</v>
      </c>
      <c r="E1110">
        <v>230290.46</v>
      </c>
    </row>
    <row r="1111" spans="1:5" x14ac:dyDescent="0.25">
      <c r="A1111" t="s">
        <v>216</v>
      </c>
      <c r="B1111" t="s">
        <v>23</v>
      </c>
      <c r="C1111" t="s">
        <v>29</v>
      </c>
      <c r="D1111">
        <v>0</v>
      </c>
      <c r="E1111">
        <v>0</v>
      </c>
    </row>
    <row r="1112" spans="1:5" x14ac:dyDescent="0.25">
      <c r="A1112" t="s">
        <v>216</v>
      </c>
      <c r="B1112" t="s">
        <v>23</v>
      </c>
      <c r="C1112" t="s">
        <v>30</v>
      </c>
      <c r="D1112">
        <v>0</v>
      </c>
      <c r="E1112">
        <v>0</v>
      </c>
    </row>
    <row r="1113" spans="1:5" x14ac:dyDescent="0.25">
      <c r="A1113" t="s">
        <v>216</v>
      </c>
      <c r="B1113" t="s">
        <v>20</v>
      </c>
      <c r="C1113" t="s">
        <v>30</v>
      </c>
      <c r="D1113">
        <v>103022.34000000001</v>
      </c>
      <c r="E1113">
        <v>98467.930000000008</v>
      </c>
    </row>
    <row r="1114" spans="1:5" x14ac:dyDescent="0.25">
      <c r="A1114" t="s">
        <v>216</v>
      </c>
      <c r="B1114" t="s">
        <v>19</v>
      </c>
      <c r="C1114" t="s">
        <v>30</v>
      </c>
      <c r="D1114">
        <v>0</v>
      </c>
      <c r="E1114">
        <v>0</v>
      </c>
    </row>
    <row r="1115" spans="1:5" x14ac:dyDescent="0.25">
      <c r="A1115" t="s">
        <v>216</v>
      </c>
      <c r="B1115" t="s">
        <v>21</v>
      </c>
      <c r="C1115" t="s">
        <v>30</v>
      </c>
      <c r="D1115">
        <v>291722.13</v>
      </c>
      <c r="E1115">
        <v>284606.96000000002</v>
      </c>
    </row>
    <row r="1116" spans="1:5" x14ac:dyDescent="0.25">
      <c r="A1116" t="s">
        <v>216</v>
      </c>
      <c r="B1116" t="s">
        <v>22</v>
      </c>
      <c r="C1116" t="s">
        <v>30</v>
      </c>
      <c r="D1116">
        <v>33386.94</v>
      </c>
      <c r="E1116">
        <v>33056.379999999997</v>
      </c>
    </row>
    <row r="1117" spans="1:5" x14ac:dyDescent="0.25">
      <c r="A1117" t="s">
        <v>216</v>
      </c>
      <c r="B1117" t="s">
        <v>18</v>
      </c>
      <c r="C1117" t="s">
        <v>30</v>
      </c>
      <c r="D1117">
        <v>22677.439999999999</v>
      </c>
      <c r="E1117">
        <v>22287.41</v>
      </c>
    </row>
    <row r="1118" spans="1:5" x14ac:dyDescent="0.25">
      <c r="A1118" t="s">
        <v>217</v>
      </c>
      <c r="B1118" t="s">
        <v>19</v>
      </c>
      <c r="C1118" t="s">
        <v>25</v>
      </c>
      <c r="D1118">
        <v>0</v>
      </c>
      <c r="E1118">
        <v>0</v>
      </c>
    </row>
    <row r="1119" spans="1:5" x14ac:dyDescent="0.25">
      <c r="A1119" t="s">
        <v>217</v>
      </c>
      <c r="B1119" t="s">
        <v>22</v>
      </c>
      <c r="C1119" t="s">
        <v>25</v>
      </c>
      <c r="D1119">
        <v>234.7</v>
      </c>
      <c r="E1119">
        <v>232.38</v>
      </c>
    </row>
    <row r="1120" spans="1:5" x14ac:dyDescent="0.25">
      <c r="A1120" t="s">
        <v>217</v>
      </c>
      <c r="B1120" t="s">
        <v>20</v>
      </c>
      <c r="C1120" t="s">
        <v>25</v>
      </c>
      <c r="D1120">
        <v>8912.39</v>
      </c>
      <c r="E1120">
        <v>8602.15</v>
      </c>
    </row>
    <row r="1121" spans="1:5" x14ac:dyDescent="0.25">
      <c r="A1121" t="s">
        <v>217</v>
      </c>
      <c r="B1121" t="s">
        <v>21</v>
      </c>
      <c r="C1121" t="s">
        <v>25</v>
      </c>
      <c r="D1121">
        <v>62810.32</v>
      </c>
      <c r="E1121">
        <v>61278.36</v>
      </c>
    </row>
    <row r="1122" spans="1:5" x14ac:dyDescent="0.25">
      <c r="A1122" t="s">
        <v>217</v>
      </c>
      <c r="B1122" t="s">
        <v>18</v>
      </c>
      <c r="C1122" t="s">
        <v>25</v>
      </c>
      <c r="D1122">
        <v>804675.19</v>
      </c>
      <c r="E1122">
        <v>790835.57</v>
      </c>
    </row>
    <row r="1123" spans="1:5" x14ac:dyDescent="0.25">
      <c r="A1123" t="s">
        <v>217</v>
      </c>
      <c r="B1123" t="s">
        <v>23</v>
      </c>
      <c r="C1123" t="s">
        <v>25</v>
      </c>
      <c r="D1123">
        <v>0</v>
      </c>
      <c r="E1123">
        <v>0</v>
      </c>
    </row>
    <row r="1124" spans="1:5" x14ac:dyDescent="0.25">
      <c r="A1124" t="s">
        <v>217</v>
      </c>
      <c r="B1124" t="s">
        <v>20</v>
      </c>
      <c r="C1124" t="s">
        <v>26</v>
      </c>
      <c r="D1124">
        <v>5819.5</v>
      </c>
      <c r="E1124">
        <v>5596.06</v>
      </c>
    </row>
    <row r="1125" spans="1:5" x14ac:dyDescent="0.25">
      <c r="A1125" t="s">
        <v>217</v>
      </c>
      <c r="B1125" t="s">
        <v>22</v>
      </c>
      <c r="C1125" t="s">
        <v>26</v>
      </c>
      <c r="D1125">
        <v>328.98</v>
      </c>
      <c r="E1125">
        <v>325.72000000000003</v>
      </c>
    </row>
    <row r="1126" spans="1:5" x14ac:dyDescent="0.25">
      <c r="A1126" t="s">
        <v>217</v>
      </c>
      <c r="B1126" t="s">
        <v>21</v>
      </c>
      <c r="C1126" t="s">
        <v>26</v>
      </c>
      <c r="D1126">
        <v>50812.65</v>
      </c>
      <c r="E1126">
        <v>49573.32</v>
      </c>
    </row>
    <row r="1127" spans="1:5" x14ac:dyDescent="0.25">
      <c r="A1127" t="s">
        <v>217</v>
      </c>
      <c r="B1127" t="s">
        <v>23</v>
      </c>
      <c r="C1127" t="s">
        <v>26</v>
      </c>
      <c r="D1127">
        <v>0</v>
      </c>
      <c r="E1127">
        <v>0</v>
      </c>
    </row>
    <row r="1128" spans="1:5" x14ac:dyDescent="0.25">
      <c r="A1128" t="s">
        <v>217</v>
      </c>
      <c r="B1128" t="s">
        <v>18</v>
      </c>
      <c r="C1128" t="s">
        <v>26</v>
      </c>
      <c r="D1128">
        <v>610674.75</v>
      </c>
      <c r="E1128">
        <v>600171.74</v>
      </c>
    </row>
    <row r="1129" spans="1:5" x14ac:dyDescent="0.25">
      <c r="A1129" t="s">
        <v>217</v>
      </c>
      <c r="B1129" t="s">
        <v>19</v>
      </c>
      <c r="C1129" t="s">
        <v>26</v>
      </c>
      <c r="D1129">
        <v>0</v>
      </c>
      <c r="E1129">
        <v>0</v>
      </c>
    </row>
    <row r="1130" spans="1:5" x14ac:dyDescent="0.25">
      <c r="A1130" t="s">
        <v>217</v>
      </c>
      <c r="B1130" t="s">
        <v>23</v>
      </c>
      <c r="C1130" t="s">
        <v>27</v>
      </c>
      <c r="D1130">
        <v>0</v>
      </c>
      <c r="E1130">
        <v>0</v>
      </c>
    </row>
    <row r="1131" spans="1:5" x14ac:dyDescent="0.25">
      <c r="A1131" t="s">
        <v>217</v>
      </c>
      <c r="B1131" t="s">
        <v>22</v>
      </c>
      <c r="C1131" t="s">
        <v>27</v>
      </c>
      <c r="D1131">
        <v>401.66</v>
      </c>
      <c r="E1131">
        <v>397.68</v>
      </c>
    </row>
    <row r="1132" spans="1:5" x14ac:dyDescent="0.25">
      <c r="A1132" t="s">
        <v>217</v>
      </c>
      <c r="B1132" t="s">
        <v>18</v>
      </c>
      <c r="C1132" t="s">
        <v>27</v>
      </c>
      <c r="D1132">
        <v>954405.46</v>
      </c>
      <c r="E1132">
        <v>937990.62</v>
      </c>
    </row>
    <row r="1133" spans="1:5" x14ac:dyDescent="0.25">
      <c r="A1133" t="s">
        <v>217</v>
      </c>
      <c r="B1133" t="s">
        <v>21</v>
      </c>
      <c r="C1133" t="s">
        <v>27</v>
      </c>
      <c r="D1133">
        <v>37642.79</v>
      </c>
      <c r="E1133">
        <v>36724.67</v>
      </c>
    </row>
    <row r="1134" spans="1:5" x14ac:dyDescent="0.25">
      <c r="A1134" t="s">
        <v>217</v>
      </c>
      <c r="B1134" t="s">
        <v>19</v>
      </c>
      <c r="C1134" t="s">
        <v>27</v>
      </c>
      <c r="D1134">
        <v>0</v>
      </c>
      <c r="E1134">
        <v>0</v>
      </c>
    </row>
    <row r="1135" spans="1:5" x14ac:dyDescent="0.25">
      <c r="A1135" t="s">
        <v>217</v>
      </c>
      <c r="B1135" t="s">
        <v>20</v>
      </c>
      <c r="C1135" t="s">
        <v>27</v>
      </c>
      <c r="D1135">
        <v>5660.05</v>
      </c>
      <c r="E1135">
        <v>5441.54</v>
      </c>
    </row>
    <row r="1136" spans="1:5" x14ac:dyDescent="0.25">
      <c r="A1136" t="s">
        <v>217</v>
      </c>
      <c r="B1136" t="s">
        <v>21</v>
      </c>
      <c r="C1136" t="s">
        <v>28</v>
      </c>
      <c r="D1136">
        <v>25614.37</v>
      </c>
      <c r="E1136">
        <v>24989.63</v>
      </c>
    </row>
    <row r="1137" spans="1:5" x14ac:dyDescent="0.25">
      <c r="A1137" t="s">
        <v>217</v>
      </c>
      <c r="B1137" t="s">
        <v>18</v>
      </c>
      <c r="C1137" t="s">
        <v>28</v>
      </c>
      <c r="D1137">
        <v>750035.44</v>
      </c>
      <c r="E1137">
        <v>737135.57</v>
      </c>
    </row>
    <row r="1138" spans="1:5" x14ac:dyDescent="0.25">
      <c r="A1138" t="s">
        <v>217</v>
      </c>
      <c r="B1138" t="s">
        <v>22</v>
      </c>
      <c r="C1138" t="s">
        <v>28</v>
      </c>
      <c r="D1138">
        <v>608.44000000000005</v>
      </c>
      <c r="E1138">
        <v>602.41999999999996</v>
      </c>
    </row>
    <row r="1139" spans="1:5" x14ac:dyDescent="0.25">
      <c r="A1139" t="s">
        <v>217</v>
      </c>
      <c r="B1139" t="s">
        <v>23</v>
      </c>
      <c r="C1139" t="s">
        <v>28</v>
      </c>
      <c r="D1139">
        <v>0</v>
      </c>
      <c r="E1139">
        <v>0</v>
      </c>
    </row>
    <row r="1140" spans="1:5" x14ac:dyDescent="0.25">
      <c r="A1140" t="s">
        <v>217</v>
      </c>
      <c r="B1140" t="s">
        <v>20</v>
      </c>
      <c r="C1140" t="s">
        <v>28</v>
      </c>
      <c r="D1140">
        <v>6377.64</v>
      </c>
      <c r="E1140">
        <v>6134.02</v>
      </c>
    </row>
    <row r="1141" spans="1:5" x14ac:dyDescent="0.25">
      <c r="A1141" t="s">
        <v>217</v>
      </c>
      <c r="B1141" t="s">
        <v>19</v>
      </c>
      <c r="C1141" t="s">
        <v>28</v>
      </c>
      <c r="D1141">
        <v>0</v>
      </c>
      <c r="E1141">
        <v>0</v>
      </c>
    </row>
    <row r="1142" spans="1:5" x14ac:dyDescent="0.25">
      <c r="A1142" t="s">
        <v>217</v>
      </c>
      <c r="B1142" t="s">
        <v>22</v>
      </c>
      <c r="C1142" t="s">
        <v>29</v>
      </c>
      <c r="D1142">
        <v>572.30999999999995</v>
      </c>
      <c r="E1142">
        <v>566.64</v>
      </c>
    </row>
    <row r="1143" spans="1:5" x14ac:dyDescent="0.25">
      <c r="A1143" t="s">
        <v>217</v>
      </c>
      <c r="B1143" t="s">
        <v>23</v>
      </c>
      <c r="C1143" t="s">
        <v>29</v>
      </c>
      <c r="D1143">
        <v>0</v>
      </c>
      <c r="E1143">
        <v>0</v>
      </c>
    </row>
    <row r="1144" spans="1:5" x14ac:dyDescent="0.25">
      <c r="A1144" t="s">
        <v>217</v>
      </c>
      <c r="B1144" t="s">
        <v>19</v>
      </c>
      <c r="C1144" t="s">
        <v>29</v>
      </c>
      <c r="D1144">
        <v>0</v>
      </c>
      <c r="E1144">
        <v>0</v>
      </c>
    </row>
    <row r="1145" spans="1:5" x14ac:dyDescent="0.25">
      <c r="A1145" t="s">
        <v>217</v>
      </c>
      <c r="B1145" t="s">
        <v>21</v>
      </c>
      <c r="C1145" t="s">
        <v>29</v>
      </c>
      <c r="D1145">
        <v>32394.48</v>
      </c>
      <c r="E1145">
        <v>31604.37</v>
      </c>
    </row>
    <row r="1146" spans="1:5" x14ac:dyDescent="0.25">
      <c r="A1146" t="s">
        <v>217</v>
      </c>
      <c r="B1146" t="s">
        <v>20</v>
      </c>
      <c r="C1146" t="s">
        <v>29</v>
      </c>
      <c r="D1146">
        <v>4591</v>
      </c>
      <c r="E1146">
        <v>4406</v>
      </c>
    </row>
    <row r="1147" spans="1:5" x14ac:dyDescent="0.25">
      <c r="A1147" t="s">
        <v>217</v>
      </c>
      <c r="B1147" t="s">
        <v>18</v>
      </c>
      <c r="C1147" t="s">
        <v>29</v>
      </c>
      <c r="D1147">
        <v>520369.31</v>
      </c>
      <c r="E1147">
        <v>511419.47</v>
      </c>
    </row>
    <row r="1148" spans="1:5" x14ac:dyDescent="0.25">
      <c r="A1148" t="s">
        <v>217</v>
      </c>
      <c r="B1148" t="s">
        <v>23</v>
      </c>
      <c r="C1148" t="s">
        <v>30</v>
      </c>
      <c r="D1148">
        <v>0</v>
      </c>
      <c r="E1148">
        <v>0</v>
      </c>
    </row>
    <row r="1149" spans="1:5" x14ac:dyDescent="0.25">
      <c r="A1149" t="s">
        <v>217</v>
      </c>
      <c r="B1149" t="s">
        <v>19</v>
      </c>
      <c r="C1149" t="s">
        <v>30</v>
      </c>
      <c r="D1149">
        <v>0</v>
      </c>
      <c r="E1149">
        <v>0</v>
      </c>
    </row>
    <row r="1150" spans="1:5" x14ac:dyDescent="0.25">
      <c r="A1150" t="s">
        <v>217</v>
      </c>
      <c r="B1150" t="s">
        <v>20</v>
      </c>
      <c r="C1150" t="s">
        <v>30</v>
      </c>
      <c r="D1150">
        <v>10549.34</v>
      </c>
      <c r="E1150">
        <v>10193.35</v>
      </c>
    </row>
    <row r="1151" spans="1:5" x14ac:dyDescent="0.25">
      <c r="A1151" t="s">
        <v>217</v>
      </c>
      <c r="B1151" t="s">
        <v>22</v>
      </c>
      <c r="C1151" t="s">
        <v>30</v>
      </c>
      <c r="D1151">
        <v>590.52</v>
      </c>
      <c r="E1151">
        <v>584.66999999999996</v>
      </c>
    </row>
    <row r="1152" spans="1:5" x14ac:dyDescent="0.25">
      <c r="A1152" t="s">
        <v>217</v>
      </c>
      <c r="B1152" t="s">
        <v>21</v>
      </c>
      <c r="C1152" t="s">
        <v>30</v>
      </c>
      <c r="D1152">
        <v>24969.93</v>
      </c>
      <c r="E1152">
        <v>24360.91</v>
      </c>
    </row>
    <row r="1153" spans="1:5" x14ac:dyDescent="0.25">
      <c r="A1153" t="s">
        <v>217</v>
      </c>
      <c r="B1153" t="s">
        <v>18</v>
      </c>
      <c r="C1153" t="s">
        <v>30</v>
      </c>
      <c r="D1153">
        <v>318750.28999999998</v>
      </c>
      <c r="E1153">
        <v>313268.09999999998</v>
      </c>
    </row>
    <row r="1154" spans="1:5" x14ac:dyDescent="0.25">
      <c r="A1154" t="s">
        <v>187</v>
      </c>
      <c r="B1154" t="s">
        <v>19</v>
      </c>
      <c r="C1154" t="s">
        <v>25</v>
      </c>
      <c r="D1154">
        <v>0</v>
      </c>
      <c r="E1154">
        <v>0</v>
      </c>
    </row>
    <row r="1155" spans="1:5" x14ac:dyDescent="0.25">
      <c r="A1155" t="s">
        <v>187</v>
      </c>
      <c r="B1155" t="s">
        <v>22</v>
      </c>
      <c r="C1155" t="s">
        <v>25</v>
      </c>
      <c r="D1155">
        <v>26.15</v>
      </c>
      <c r="E1155">
        <v>25.89</v>
      </c>
    </row>
    <row r="1156" spans="1:5" x14ac:dyDescent="0.25">
      <c r="A1156" t="s">
        <v>187</v>
      </c>
      <c r="B1156" t="s">
        <v>20</v>
      </c>
      <c r="C1156" t="s">
        <v>25</v>
      </c>
      <c r="D1156">
        <v>432800.75</v>
      </c>
      <c r="E1156">
        <v>408414.1</v>
      </c>
    </row>
    <row r="1157" spans="1:5" x14ac:dyDescent="0.25">
      <c r="A1157" t="s">
        <v>187</v>
      </c>
      <c r="B1157" t="s">
        <v>21</v>
      </c>
      <c r="C1157" t="s">
        <v>25</v>
      </c>
      <c r="D1157">
        <v>161275.37</v>
      </c>
      <c r="E1157">
        <v>157341.82</v>
      </c>
    </row>
    <row r="1158" spans="1:5" x14ac:dyDescent="0.25">
      <c r="A1158" t="s">
        <v>187</v>
      </c>
      <c r="B1158" t="s">
        <v>18</v>
      </c>
      <c r="C1158" t="s">
        <v>25</v>
      </c>
      <c r="D1158">
        <v>172212.77</v>
      </c>
      <c r="E1158">
        <v>169250.88</v>
      </c>
    </row>
    <row r="1159" spans="1:5" x14ac:dyDescent="0.25">
      <c r="A1159" t="s">
        <v>187</v>
      </c>
      <c r="B1159" t="s">
        <v>23</v>
      </c>
      <c r="C1159" t="s">
        <v>25</v>
      </c>
      <c r="D1159">
        <v>0</v>
      </c>
      <c r="E1159">
        <v>0</v>
      </c>
    </row>
    <row r="1160" spans="1:5" x14ac:dyDescent="0.25">
      <c r="A1160" t="s">
        <v>187</v>
      </c>
      <c r="B1160" t="s">
        <v>20</v>
      </c>
      <c r="C1160" t="s">
        <v>26</v>
      </c>
      <c r="D1160">
        <v>338254.77999999997</v>
      </c>
      <c r="E1160">
        <v>316694.53999999998</v>
      </c>
    </row>
    <row r="1161" spans="1:5" x14ac:dyDescent="0.25">
      <c r="A1161" t="s">
        <v>187</v>
      </c>
      <c r="B1161" t="s">
        <v>22</v>
      </c>
      <c r="C1161" t="s">
        <v>26</v>
      </c>
      <c r="D1161">
        <v>31.56</v>
      </c>
      <c r="E1161">
        <v>31.25</v>
      </c>
    </row>
    <row r="1162" spans="1:5" x14ac:dyDescent="0.25">
      <c r="A1162" t="s">
        <v>187</v>
      </c>
      <c r="B1162" t="s">
        <v>21</v>
      </c>
      <c r="C1162" t="s">
        <v>26</v>
      </c>
      <c r="D1162">
        <v>151742.51</v>
      </c>
      <c r="E1162">
        <v>148041.47</v>
      </c>
    </row>
    <row r="1163" spans="1:5" x14ac:dyDescent="0.25">
      <c r="A1163" t="s">
        <v>187</v>
      </c>
      <c r="B1163" t="s">
        <v>23</v>
      </c>
      <c r="C1163" t="s">
        <v>26</v>
      </c>
      <c r="D1163">
        <v>0</v>
      </c>
      <c r="E1163">
        <v>0</v>
      </c>
    </row>
    <row r="1164" spans="1:5" x14ac:dyDescent="0.25">
      <c r="A1164" t="s">
        <v>187</v>
      </c>
      <c r="B1164" t="s">
        <v>18</v>
      </c>
      <c r="C1164" t="s">
        <v>26</v>
      </c>
      <c r="D1164">
        <v>129453.83</v>
      </c>
      <c r="E1164">
        <v>127227.35</v>
      </c>
    </row>
    <row r="1165" spans="1:5" x14ac:dyDescent="0.25">
      <c r="A1165" t="s">
        <v>187</v>
      </c>
      <c r="B1165" t="s">
        <v>19</v>
      </c>
      <c r="C1165" t="s">
        <v>26</v>
      </c>
      <c r="D1165">
        <v>0</v>
      </c>
      <c r="E1165">
        <v>0</v>
      </c>
    </row>
    <row r="1166" spans="1:5" x14ac:dyDescent="0.25">
      <c r="A1166" t="s">
        <v>187</v>
      </c>
      <c r="B1166" t="s">
        <v>23</v>
      </c>
      <c r="C1166" t="s">
        <v>27</v>
      </c>
      <c r="D1166">
        <v>0</v>
      </c>
      <c r="E1166">
        <v>0</v>
      </c>
    </row>
    <row r="1167" spans="1:5" x14ac:dyDescent="0.25">
      <c r="A1167" t="s">
        <v>187</v>
      </c>
      <c r="B1167" t="s">
        <v>22</v>
      </c>
      <c r="C1167" t="s">
        <v>27</v>
      </c>
      <c r="D1167">
        <v>53.37</v>
      </c>
      <c r="E1167">
        <v>52.84</v>
      </c>
    </row>
    <row r="1168" spans="1:5" x14ac:dyDescent="0.25">
      <c r="A1168" t="s">
        <v>187</v>
      </c>
      <c r="B1168" t="s">
        <v>18</v>
      </c>
      <c r="C1168" t="s">
        <v>27</v>
      </c>
      <c r="D1168">
        <v>302757.44</v>
      </c>
      <c r="E1168">
        <v>297550.31</v>
      </c>
    </row>
    <row r="1169" spans="1:5" x14ac:dyDescent="0.25">
      <c r="A1169" t="s">
        <v>187</v>
      </c>
      <c r="B1169" t="s">
        <v>21</v>
      </c>
      <c r="C1169" t="s">
        <v>27</v>
      </c>
      <c r="D1169">
        <v>116915.9</v>
      </c>
      <c r="E1169">
        <v>114064.29</v>
      </c>
    </row>
    <row r="1170" spans="1:5" x14ac:dyDescent="0.25">
      <c r="A1170" t="s">
        <v>187</v>
      </c>
      <c r="B1170" t="s">
        <v>19</v>
      </c>
      <c r="C1170" t="s">
        <v>27</v>
      </c>
      <c r="D1170">
        <v>0</v>
      </c>
      <c r="E1170">
        <v>0</v>
      </c>
    </row>
    <row r="1171" spans="1:5" x14ac:dyDescent="0.25">
      <c r="A1171" t="s">
        <v>187</v>
      </c>
      <c r="B1171" t="s">
        <v>20</v>
      </c>
      <c r="C1171" t="s">
        <v>27</v>
      </c>
      <c r="D1171">
        <v>344500.16</v>
      </c>
      <c r="E1171">
        <v>321227.57999999996</v>
      </c>
    </row>
    <row r="1172" spans="1:5" x14ac:dyDescent="0.25">
      <c r="A1172" t="s">
        <v>187</v>
      </c>
      <c r="B1172" t="s">
        <v>23</v>
      </c>
      <c r="C1172" t="s">
        <v>28</v>
      </c>
      <c r="D1172">
        <v>0</v>
      </c>
      <c r="E1172">
        <v>0</v>
      </c>
    </row>
    <row r="1173" spans="1:5" x14ac:dyDescent="0.25">
      <c r="A1173" t="s">
        <v>187</v>
      </c>
      <c r="B1173" t="s">
        <v>22</v>
      </c>
      <c r="C1173" t="s">
        <v>28</v>
      </c>
      <c r="D1173">
        <v>65.88</v>
      </c>
      <c r="E1173">
        <v>65.23</v>
      </c>
    </row>
    <row r="1174" spans="1:5" x14ac:dyDescent="0.25">
      <c r="A1174" t="s">
        <v>187</v>
      </c>
      <c r="B1174" t="s">
        <v>18</v>
      </c>
      <c r="C1174" t="s">
        <v>28</v>
      </c>
      <c r="D1174">
        <v>152869.48000000001</v>
      </c>
      <c r="E1174">
        <v>150240.28</v>
      </c>
    </row>
    <row r="1175" spans="1:5" x14ac:dyDescent="0.25">
      <c r="A1175" t="s">
        <v>187</v>
      </c>
      <c r="B1175" t="s">
        <v>21</v>
      </c>
      <c r="C1175" t="s">
        <v>28</v>
      </c>
      <c r="D1175">
        <v>99824.2</v>
      </c>
      <c r="E1175">
        <v>97389.46</v>
      </c>
    </row>
    <row r="1176" spans="1:5" x14ac:dyDescent="0.25">
      <c r="A1176" t="s">
        <v>187</v>
      </c>
      <c r="B1176" t="s">
        <v>20</v>
      </c>
      <c r="C1176" t="s">
        <v>28</v>
      </c>
      <c r="D1176">
        <v>305409.43</v>
      </c>
      <c r="E1176">
        <v>283600.56999999995</v>
      </c>
    </row>
    <row r="1177" spans="1:5" x14ac:dyDescent="0.25">
      <c r="A1177" t="s">
        <v>187</v>
      </c>
      <c r="B1177" t="s">
        <v>19</v>
      </c>
      <c r="C1177" t="s">
        <v>28</v>
      </c>
      <c r="D1177">
        <v>0</v>
      </c>
      <c r="E1177">
        <v>0</v>
      </c>
    </row>
    <row r="1178" spans="1:5" x14ac:dyDescent="0.25">
      <c r="A1178" t="s">
        <v>187</v>
      </c>
      <c r="B1178" t="s">
        <v>19</v>
      </c>
      <c r="C1178" t="s">
        <v>29</v>
      </c>
      <c r="D1178">
        <v>0</v>
      </c>
      <c r="E1178">
        <v>0</v>
      </c>
    </row>
    <row r="1179" spans="1:5" x14ac:dyDescent="0.25">
      <c r="A1179" t="s">
        <v>187</v>
      </c>
      <c r="B1179" t="s">
        <v>23</v>
      </c>
      <c r="C1179" t="s">
        <v>29</v>
      </c>
      <c r="D1179">
        <v>0</v>
      </c>
      <c r="E1179">
        <v>0</v>
      </c>
    </row>
    <row r="1180" spans="1:5" x14ac:dyDescent="0.25">
      <c r="A1180" t="s">
        <v>187</v>
      </c>
      <c r="B1180" t="s">
        <v>22</v>
      </c>
      <c r="C1180" t="s">
        <v>29</v>
      </c>
      <c r="D1180">
        <v>64.45</v>
      </c>
      <c r="E1180">
        <v>63.81</v>
      </c>
    </row>
    <row r="1181" spans="1:5" x14ac:dyDescent="0.25">
      <c r="A1181" t="s">
        <v>187</v>
      </c>
      <c r="B1181" t="s">
        <v>20</v>
      </c>
      <c r="C1181" t="s">
        <v>29</v>
      </c>
      <c r="D1181">
        <v>325914.22000000003</v>
      </c>
      <c r="E1181">
        <v>304375.81</v>
      </c>
    </row>
    <row r="1182" spans="1:5" x14ac:dyDescent="0.25">
      <c r="A1182" t="s">
        <v>187</v>
      </c>
      <c r="B1182" t="s">
        <v>21</v>
      </c>
      <c r="C1182" t="s">
        <v>29</v>
      </c>
      <c r="D1182">
        <v>109337.63</v>
      </c>
      <c r="E1182">
        <v>106670.86</v>
      </c>
    </row>
    <row r="1183" spans="1:5" x14ac:dyDescent="0.25">
      <c r="A1183" t="s">
        <v>187</v>
      </c>
      <c r="B1183" t="s">
        <v>18</v>
      </c>
      <c r="C1183" t="s">
        <v>29</v>
      </c>
      <c r="D1183">
        <v>129526.71</v>
      </c>
      <c r="E1183">
        <v>127298.98</v>
      </c>
    </row>
    <row r="1184" spans="1:5" x14ac:dyDescent="0.25">
      <c r="A1184" t="s">
        <v>187</v>
      </c>
      <c r="B1184" t="s">
        <v>19</v>
      </c>
      <c r="C1184" t="s">
        <v>30</v>
      </c>
      <c r="D1184">
        <v>0</v>
      </c>
      <c r="E1184">
        <v>0</v>
      </c>
    </row>
    <row r="1185" spans="1:5" x14ac:dyDescent="0.25">
      <c r="A1185" t="s">
        <v>187</v>
      </c>
      <c r="B1185" t="s">
        <v>23</v>
      </c>
      <c r="C1185" t="s">
        <v>30</v>
      </c>
      <c r="D1185">
        <v>0</v>
      </c>
      <c r="E1185">
        <v>0</v>
      </c>
    </row>
    <row r="1186" spans="1:5" x14ac:dyDescent="0.25">
      <c r="A1186" t="s">
        <v>187</v>
      </c>
      <c r="B1186" t="s">
        <v>20</v>
      </c>
      <c r="C1186" t="s">
        <v>30</v>
      </c>
      <c r="D1186">
        <v>365670.58</v>
      </c>
      <c r="E1186">
        <v>343611.05</v>
      </c>
    </row>
    <row r="1187" spans="1:5" x14ac:dyDescent="0.25">
      <c r="A1187" t="s">
        <v>187</v>
      </c>
      <c r="B1187" t="s">
        <v>21</v>
      </c>
      <c r="C1187" t="s">
        <v>30</v>
      </c>
      <c r="D1187">
        <v>85459.31</v>
      </c>
      <c r="E1187">
        <v>83374.94</v>
      </c>
    </row>
    <row r="1188" spans="1:5" x14ac:dyDescent="0.25">
      <c r="A1188" t="s">
        <v>187</v>
      </c>
      <c r="B1188" t="s">
        <v>22</v>
      </c>
      <c r="C1188" t="s">
        <v>30</v>
      </c>
      <c r="D1188">
        <v>52.58</v>
      </c>
      <c r="E1188">
        <v>52.06</v>
      </c>
    </row>
    <row r="1189" spans="1:5" x14ac:dyDescent="0.25">
      <c r="A1189" t="s">
        <v>187</v>
      </c>
      <c r="B1189" t="s">
        <v>18</v>
      </c>
      <c r="C1189" t="s">
        <v>30</v>
      </c>
      <c r="D1189">
        <v>83934.720000000001</v>
      </c>
      <c r="E1189">
        <v>82491.13</v>
      </c>
    </row>
    <row r="1190" spans="1:5" x14ac:dyDescent="0.25">
      <c r="A1190" t="s">
        <v>218</v>
      </c>
      <c r="B1190" t="s">
        <v>19</v>
      </c>
      <c r="C1190" t="s">
        <v>25</v>
      </c>
      <c r="D1190">
        <v>0</v>
      </c>
      <c r="E1190">
        <v>0</v>
      </c>
    </row>
    <row r="1191" spans="1:5" x14ac:dyDescent="0.25">
      <c r="A1191" t="s">
        <v>218</v>
      </c>
      <c r="B1191" t="s">
        <v>20</v>
      </c>
      <c r="C1191" t="s">
        <v>25</v>
      </c>
      <c r="D1191">
        <v>29637</v>
      </c>
      <c r="E1191">
        <v>28625</v>
      </c>
    </row>
    <row r="1192" spans="1:5" x14ac:dyDescent="0.25">
      <c r="A1192" t="s">
        <v>218</v>
      </c>
      <c r="B1192" t="s">
        <v>23</v>
      </c>
      <c r="C1192" t="s">
        <v>25</v>
      </c>
      <c r="D1192">
        <v>0</v>
      </c>
      <c r="E1192">
        <v>0</v>
      </c>
    </row>
    <row r="1193" spans="1:5" x14ac:dyDescent="0.25">
      <c r="A1193" t="s">
        <v>218</v>
      </c>
      <c r="B1193" t="s">
        <v>22</v>
      </c>
      <c r="C1193" t="s">
        <v>25</v>
      </c>
      <c r="D1193">
        <v>10069.09</v>
      </c>
      <c r="E1193">
        <v>9969.4</v>
      </c>
    </row>
    <row r="1194" spans="1:5" x14ac:dyDescent="0.25">
      <c r="A1194" t="s">
        <v>218</v>
      </c>
      <c r="B1194" t="s">
        <v>18</v>
      </c>
      <c r="C1194" t="s">
        <v>25</v>
      </c>
      <c r="D1194">
        <v>6289.3</v>
      </c>
      <c r="E1194">
        <v>6181.13</v>
      </c>
    </row>
    <row r="1195" spans="1:5" x14ac:dyDescent="0.25">
      <c r="A1195" t="s">
        <v>218</v>
      </c>
      <c r="B1195" t="s">
        <v>21</v>
      </c>
      <c r="C1195" t="s">
        <v>25</v>
      </c>
      <c r="D1195">
        <v>131163.54999999999</v>
      </c>
      <c r="E1195">
        <v>127964.44</v>
      </c>
    </row>
    <row r="1196" spans="1:5" x14ac:dyDescent="0.25">
      <c r="A1196" t="s">
        <v>218</v>
      </c>
      <c r="B1196" t="s">
        <v>22</v>
      </c>
      <c r="C1196" t="s">
        <v>26</v>
      </c>
      <c r="D1196">
        <v>14978.3</v>
      </c>
      <c r="E1196">
        <v>14830</v>
      </c>
    </row>
    <row r="1197" spans="1:5" x14ac:dyDescent="0.25">
      <c r="A1197" t="s">
        <v>218</v>
      </c>
      <c r="B1197" t="s">
        <v>21</v>
      </c>
      <c r="C1197" t="s">
        <v>26</v>
      </c>
      <c r="D1197">
        <v>194910.07</v>
      </c>
      <c r="E1197">
        <v>190156.17</v>
      </c>
    </row>
    <row r="1198" spans="1:5" x14ac:dyDescent="0.25">
      <c r="A1198" t="s">
        <v>218</v>
      </c>
      <c r="B1198" t="s">
        <v>20</v>
      </c>
      <c r="C1198" t="s">
        <v>26</v>
      </c>
      <c r="D1198">
        <v>28392</v>
      </c>
      <c r="E1198">
        <v>27979</v>
      </c>
    </row>
    <row r="1199" spans="1:5" x14ac:dyDescent="0.25">
      <c r="A1199" t="s">
        <v>218</v>
      </c>
      <c r="B1199" t="s">
        <v>23</v>
      </c>
      <c r="C1199" t="s">
        <v>26</v>
      </c>
      <c r="D1199">
        <v>0</v>
      </c>
      <c r="E1199">
        <v>0</v>
      </c>
    </row>
    <row r="1200" spans="1:5" x14ac:dyDescent="0.25">
      <c r="A1200" t="s">
        <v>218</v>
      </c>
      <c r="B1200" t="s">
        <v>19</v>
      </c>
      <c r="C1200" t="s">
        <v>26</v>
      </c>
      <c r="D1200">
        <v>0</v>
      </c>
      <c r="E1200">
        <v>0</v>
      </c>
    </row>
    <row r="1201" spans="1:5" x14ac:dyDescent="0.25">
      <c r="A1201" t="s">
        <v>218</v>
      </c>
      <c r="B1201" t="s">
        <v>18</v>
      </c>
      <c r="C1201" t="s">
        <v>26</v>
      </c>
      <c r="D1201">
        <v>7706.7</v>
      </c>
      <c r="E1201">
        <v>7574.15</v>
      </c>
    </row>
    <row r="1202" spans="1:5" x14ac:dyDescent="0.25">
      <c r="A1202" t="s">
        <v>218</v>
      </c>
      <c r="B1202" t="s">
        <v>23</v>
      </c>
      <c r="C1202" t="s">
        <v>27</v>
      </c>
      <c r="D1202">
        <v>0</v>
      </c>
      <c r="E1202">
        <v>0</v>
      </c>
    </row>
    <row r="1203" spans="1:5" x14ac:dyDescent="0.25">
      <c r="A1203" t="s">
        <v>218</v>
      </c>
      <c r="B1203" t="s">
        <v>21</v>
      </c>
      <c r="C1203" t="s">
        <v>27</v>
      </c>
      <c r="D1203">
        <v>188232.1</v>
      </c>
      <c r="E1203">
        <v>183641.07</v>
      </c>
    </row>
    <row r="1204" spans="1:5" x14ac:dyDescent="0.25">
      <c r="A1204" t="s">
        <v>218</v>
      </c>
      <c r="B1204" t="s">
        <v>18</v>
      </c>
      <c r="C1204" t="s">
        <v>27</v>
      </c>
      <c r="D1204">
        <v>34359.919999999998</v>
      </c>
      <c r="E1204">
        <v>33768.959999999999</v>
      </c>
    </row>
    <row r="1205" spans="1:5" x14ac:dyDescent="0.25">
      <c r="A1205" t="s">
        <v>218</v>
      </c>
      <c r="B1205" t="s">
        <v>19</v>
      </c>
      <c r="C1205" t="s">
        <v>27</v>
      </c>
      <c r="D1205">
        <v>0</v>
      </c>
      <c r="E1205">
        <v>0</v>
      </c>
    </row>
    <row r="1206" spans="1:5" x14ac:dyDescent="0.25">
      <c r="A1206" t="s">
        <v>218</v>
      </c>
      <c r="B1206" t="s">
        <v>22</v>
      </c>
      <c r="C1206" t="s">
        <v>27</v>
      </c>
      <c r="D1206">
        <v>21954.98</v>
      </c>
      <c r="E1206">
        <v>21737.599999999999</v>
      </c>
    </row>
    <row r="1207" spans="1:5" x14ac:dyDescent="0.25">
      <c r="A1207" t="s">
        <v>218</v>
      </c>
      <c r="B1207" t="s">
        <v>20</v>
      </c>
      <c r="C1207" t="s">
        <v>27</v>
      </c>
      <c r="D1207">
        <v>13037</v>
      </c>
      <c r="E1207">
        <v>12759</v>
      </c>
    </row>
    <row r="1208" spans="1:5" x14ac:dyDescent="0.25">
      <c r="A1208" t="s">
        <v>218</v>
      </c>
      <c r="B1208" t="s">
        <v>21</v>
      </c>
      <c r="C1208" t="s">
        <v>28</v>
      </c>
      <c r="D1208">
        <v>132902.19</v>
      </c>
      <c r="E1208">
        <v>129660.67</v>
      </c>
    </row>
    <row r="1209" spans="1:5" x14ac:dyDescent="0.25">
      <c r="A1209" t="s">
        <v>218</v>
      </c>
      <c r="B1209" t="s">
        <v>22</v>
      </c>
      <c r="C1209" t="s">
        <v>28</v>
      </c>
      <c r="D1209">
        <v>24676.3</v>
      </c>
      <c r="E1209">
        <v>24431.98</v>
      </c>
    </row>
    <row r="1210" spans="1:5" x14ac:dyDescent="0.25">
      <c r="A1210" t="s">
        <v>218</v>
      </c>
      <c r="B1210" t="s">
        <v>23</v>
      </c>
      <c r="C1210" t="s">
        <v>28</v>
      </c>
      <c r="D1210">
        <v>0</v>
      </c>
      <c r="E1210">
        <v>0</v>
      </c>
    </row>
    <row r="1211" spans="1:5" x14ac:dyDescent="0.25">
      <c r="A1211" t="s">
        <v>218</v>
      </c>
      <c r="B1211" t="s">
        <v>19</v>
      </c>
      <c r="C1211" t="s">
        <v>28</v>
      </c>
      <c r="D1211">
        <v>0</v>
      </c>
      <c r="E1211">
        <v>0</v>
      </c>
    </row>
    <row r="1212" spans="1:5" x14ac:dyDescent="0.25">
      <c r="A1212" t="s">
        <v>218</v>
      </c>
      <c r="B1212" t="s">
        <v>18</v>
      </c>
      <c r="C1212" t="s">
        <v>28</v>
      </c>
      <c r="D1212">
        <v>29054.1</v>
      </c>
      <c r="E1212">
        <v>28554.400000000001</v>
      </c>
    </row>
    <row r="1213" spans="1:5" x14ac:dyDescent="0.25">
      <c r="A1213" t="s">
        <v>218</v>
      </c>
      <c r="B1213" t="s">
        <v>20</v>
      </c>
      <c r="C1213" t="s">
        <v>28</v>
      </c>
      <c r="D1213">
        <v>6569</v>
      </c>
      <c r="E1213">
        <v>6379</v>
      </c>
    </row>
    <row r="1214" spans="1:5" x14ac:dyDescent="0.25">
      <c r="A1214" t="s">
        <v>218</v>
      </c>
      <c r="B1214" t="s">
        <v>19</v>
      </c>
      <c r="C1214" t="s">
        <v>29</v>
      </c>
      <c r="D1214">
        <v>0</v>
      </c>
      <c r="E1214">
        <v>0</v>
      </c>
    </row>
    <row r="1215" spans="1:5" x14ac:dyDescent="0.25">
      <c r="A1215" t="s">
        <v>218</v>
      </c>
      <c r="B1215" t="s">
        <v>22</v>
      </c>
      <c r="C1215" t="s">
        <v>29</v>
      </c>
      <c r="D1215">
        <v>30478.92</v>
      </c>
      <c r="E1215">
        <v>30177.15</v>
      </c>
    </row>
    <row r="1216" spans="1:5" x14ac:dyDescent="0.25">
      <c r="A1216" t="s">
        <v>218</v>
      </c>
      <c r="B1216" t="s">
        <v>18</v>
      </c>
      <c r="C1216" t="s">
        <v>29</v>
      </c>
      <c r="D1216">
        <v>14035.26</v>
      </c>
      <c r="E1216">
        <v>13793.87</v>
      </c>
    </row>
    <row r="1217" spans="1:5" x14ac:dyDescent="0.25">
      <c r="A1217" t="s">
        <v>218</v>
      </c>
      <c r="B1217" t="s">
        <v>20</v>
      </c>
      <c r="C1217" t="s">
        <v>29</v>
      </c>
      <c r="D1217">
        <v>29000.799999999999</v>
      </c>
      <c r="E1217">
        <v>28093.8</v>
      </c>
    </row>
    <row r="1218" spans="1:5" x14ac:dyDescent="0.25">
      <c r="A1218" t="s">
        <v>218</v>
      </c>
      <c r="B1218" t="s">
        <v>21</v>
      </c>
      <c r="C1218" t="s">
        <v>29</v>
      </c>
      <c r="D1218">
        <v>111447.89</v>
      </c>
      <c r="E1218">
        <v>108729.65</v>
      </c>
    </row>
    <row r="1219" spans="1:5" x14ac:dyDescent="0.25">
      <c r="A1219" t="s">
        <v>218</v>
      </c>
      <c r="B1219" t="s">
        <v>23</v>
      </c>
      <c r="C1219" t="s">
        <v>29</v>
      </c>
      <c r="D1219">
        <v>0</v>
      </c>
      <c r="E1219">
        <v>0</v>
      </c>
    </row>
    <row r="1220" spans="1:5" x14ac:dyDescent="0.25">
      <c r="A1220" t="s">
        <v>218</v>
      </c>
      <c r="B1220" t="s">
        <v>23</v>
      </c>
      <c r="C1220" t="s">
        <v>30</v>
      </c>
      <c r="D1220">
        <v>0</v>
      </c>
      <c r="E1220">
        <v>0</v>
      </c>
    </row>
    <row r="1221" spans="1:5" x14ac:dyDescent="0.25">
      <c r="A1221" t="s">
        <v>218</v>
      </c>
      <c r="B1221" t="s">
        <v>18</v>
      </c>
      <c r="C1221" t="s">
        <v>30</v>
      </c>
      <c r="D1221">
        <v>17168.78</v>
      </c>
      <c r="E1221">
        <v>16873.490000000002</v>
      </c>
    </row>
    <row r="1222" spans="1:5" x14ac:dyDescent="0.25">
      <c r="A1222" t="s">
        <v>218</v>
      </c>
      <c r="B1222" t="s">
        <v>21</v>
      </c>
      <c r="C1222" t="s">
        <v>30</v>
      </c>
      <c r="D1222">
        <v>121809.09</v>
      </c>
      <c r="E1222">
        <v>118838.14</v>
      </c>
    </row>
    <row r="1223" spans="1:5" x14ac:dyDescent="0.25">
      <c r="A1223" t="s">
        <v>218</v>
      </c>
      <c r="B1223" t="s">
        <v>20</v>
      </c>
      <c r="C1223" t="s">
        <v>30</v>
      </c>
      <c r="D1223">
        <v>27368</v>
      </c>
      <c r="E1223">
        <v>26702</v>
      </c>
    </row>
    <row r="1224" spans="1:5" x14ac:dyDescent="0.25">
      <c r="A1224" t="s">
        <v>218</v>
      </c>
      <c r="B1224" t="s">
        <v>22</v>
      </c>
      <c r="C1224" t="s">
        <v>30</v>
      </c>
      <c r="D1224">
        <v>31179.75</v>
      </c>
      <c r="E1224">
        <v>30871.040000000001</v>
      </c>
    </row>
    <row r="1225" spans="1:5" x14ac:dyDescent="0.25">
      <c r="A1225" t="s">
        <v>218</v>
      </c>
      <c r="B1225" t="s">
        <v>19</v>
      </c>
      <c r="C1225" t="s">
        <v>30</v>
      </c>
      <c r="D1225">
        <v>0</v>
      </c>
      <c r="E1225">
        <v>0</v>
      </c>
    </row>
    <row r="1226" spans="1:5" x14ac:dyDescent="0.25">
      <c r="A1226" t="s">
        <v>219</v>
      </c>
      <c r="B1226" t="s">
        <v>19</v>
      </c>
      <c r="C1226" t="s">
        <v>25</v>
      </c>
      <c r="D1226">
        <v>0</v>
      </c>
      <c r="E1226">
        <v>0</v>
      </c>
    </row>
    <row r="1227" spans="1:5" x14ac:dyDescent="0.25">
      <c r="A1227" t="s">
        <v>219</v>
      </c>
      <c r="B1227" t="s">
        <v>21</v>
      </c>
      <c r="C1227" t="s">
        <v>25</v>
      </c>
      <c r="D1227">
        <v>30567.919999999998</v>
      </c>
      <c r="E1227">
        <v>29822.36</v>
      </c>
    </row>
    <row r="1228" spans="1:5" x14ac:dyDescent="0.25">
      <c r="A1228" t="s">
        <v>219</v>
      </c>
      <c r="B1228" t="s">
        <v>20</v>
      </c>
      <c r="C1228" t="s">
        <v>25</v>
      </c>
      <c r="D1228">
        <v>389126.93999999994</v>
      </c>
      <c r="E1228">
        <v>370603.1</v>
      </c>
    </row>
    <row r="1229" spans="1:5" x14ac:dyDescent="0.25">
      <c r="A1229" t="s">
        <v>219</v>
      </c>
      <c r="B1229" t="s">
        <v>22</v>
      </c>
      <c r="C1229" t="s">
        <v>25</v>
      </c>
      <c r="D1229">
        <v>12770.44</v>
      </c>
      <c r="E1229">
        <v>12644</v>
      </c>
    </row>
    <row r="1230" spans="1:5" x14ac:dyDescent="0.25">
      <c r="A1230" t="s">
        <v>219</v>
      </c>
      <c r="B1230" t="s">
        <v>23</v>
      </c>
      <c r="C1230" t="s">
        <v>25</v>
      </c>
      <c r="D1230">
        <v>0</v>
      </c>
      <c r="E1230">
        <v>0</v>
      </c>
    </row>
    <row r="1231" spans="1:5" x14ac:dyDescent="0.25">
      <c r="A1231" t="s">
        <v>219</v>
      </c>
      <c r="B1231" t="s">
        <v>18</v>
      </c>
      <c r="C1231" t="s">
        <v>25</v>
      </c>
      <c r="D1231">
        <v>0</v>
      </c>
      <c r="E1231">
        <v>0</v>
      </c>
    </row>
    <row r="1232" spans="1:5" x14ac:dyDescent="0.25">
      <c r="A1232" t="s">
        <v>219</v>
      </c>
      <c r="B1232" t="s">
        <v>18</v>
      </c>
      <c r="C1232" t="s">
        <v>26</v>
      </c>
      <c r="D1232">
        <v>0</v>
      </c>
      <c r="E1232">
        <v>0</v>
      </c>
    </row>
    <row r="1233" spans="1:5" x14ac:dyDescent="0.25">
      <c r="A1233" t="s">
        <v>219</v>
      </c>
      <c r="B1233" t="s">
        <v>21</v>
      </c>
      <c r="C1233" t="s">
        <v>26</v>
      </c>
      <c r="D1233">
        <v>70168.45</v>
      </c>
      <c r="E1233">
        <v>68457.02</v>
      </c>
    </row>
    <row r="1234" spans="1:5" x14ac:dyDescent="0.25">
      <c r="A1234" t="s">
        <v>219</v>
      </c>
      <c r="B1234" t="s">
        <v>20</v>
      </c>
      <c r="C1234" t="s">
        <v>26</v>
      </c>
      <c r="D1234">
        <v>320070.09000000003</v>
      </c>
      <c r="E1234">
        <v>303982.26</v>
      </c>
    </row>
    <row r="1235" spans="1:5" x14ac:dyDescent="0.25">
      <c r="A1235" t="s">
        <v>219</v>
      </c>
      <c r="B1235" t="s">
        <v>19</v>
      </c>
      <c r="C1235" t="s">
        <v>26</v>
      </c>
      <c r="D1235">
        <v>0</v>
      </c>
      <c r="E1235">
        <v>0</v>
      </c>
    </row>
    <row r="1236" spans="1:5" x14ac:dyDescent="0.25">
      <c r="A1236" t="s">
        <v>219</v>
      </c>
      <c r="B1236" t="s">
        <v>23</v>
      </c>
      <c r="C1236" t="s">
        <v>26</v>
      </c>
      <c r="D1236">
        <v>0</v>
      </c>
      <c r="E1236">
        <v>0</v>
      </c>
    </row>
    <row r="1237" spans="1:5" x14ac:dyDescent="0.25">
      <c r="A1237" t="s">
        <v>219</v>
      </c>
      <c r="B1237" t="s">
        <v>22</v>
      </c>
      <c r="C1237" t="s">
        <v>26</v>
      </c>
      <c r="D1237">
        <v>13629.58</v>
      </c>
      <c r="E1237">
        <v>13494.63</v>
      </c>
    </row>
    <row r="1238" spans="1:5" x14ac:dyDescent="0.25">
      <c r="A1238" t="s">
        <v>219</v>
      </c>
      <c r="B1238" t="s">
        <v>22</v>
      </c>
      <c r="C1238" t="s">
        <v>27</v>
      </c>
      <c r="D1238">
        <v>17756.77</v>
      </c>
      <c r="E1238">
        <v>17580.96</v>
      </c>
    </row>
    <row r="1239" spans="1:5" x14ac:dyDescent="0.25">
      <c r="A1239" t="s">
        <v>219</v>
      </c>
      <c r="B1239" t="s">
        <v>21</v>
      </c>
      <c r="C1239" t="s">
        <v>27</v>
      </c>
      <c r="D1239">
        <v>62903.93</v>
      </c>
      <c r="E1239">
        <v>61369.69</v>
      </c>
    </row>
    <row r="1240" spans="1:5" x14ac:dyDescent="0.25">
      <c r="A1240" t="s">
        <v>219</v>
      </c>
      <c r="B1240" t="s">
        <v>23</v>
      </c>
      <c r="C1240" t="s">
        <v>27</v>
      </c>
      <c r="D1240">
        <v>0</v>
      </c>
      <c r="E1240">
        <v>0</v>
      </c>
    </row>
    <row r="1241" spans="1:5" x14ac:dyDescent="0.25">
      <c r="A1241" t="s">
        <v>219</v>
      </c>
      <c r="B1241" t="s">
        <v>18</v>
      </c>
      <c r="C1241" t="s">
        <v>27</v>
      </c>
      <c r="D1241">
        <v>0</v>
      </c>
      <c r="E1241">
        <v>0</v>
      </c>
    </row>
    <row r="1242" spans="1:5" x14ac:dyDescent="0.25">
      <c r="A1242" t="s">
        <v>219</v>
      </c>
      <c r="B1242" t="s">
        <v>20</v>
      </c>
      <c r="C1242" t="s">
        <v>27</v>
      </c>
      <c r="D1242">
        <v>341761.01999999996</v>
      </c>
      <c r="E1242">
        <v>324338.78999999998</v>
      </c>
    </row>
    <row r="1243" spans="1:5" x14ac:dyDescent="0.25">
      <c r="A1243" t="s">
        <v>219</v>
      </c>
      <c r="B1243" t="s">
        <v>19</v>
      </c>
      <c r="C1243" t="s">
        <v>27</v>
      </c>
      <c r="D1243">
        <v>0</v>
      </c>
      <c r="E1243">
        <v>0</v>
      </c>
    </row>
    <row r="1244" spans="1:5" x14ac:dyDescent="0.25">
      <c r="A1244" t="s">
        <v>219</v>
      </c>
      <c r="B1244" t="s">
        <v>19</v>
      </c>
      <c r="C1244" t="s">
        <v>28</v>
      </c>
      <c r="D1244">
        <v>0</v>
      </c>
      <c r="E1244">
        <v>0</v>
      </c>
    </row>
    <row r="1245" spans="1:5" x14ac:dyDescent="0.25">
      <c r="A1245" t="s">
        <v>219</v>
      </c>
      <c r="B1245" t="s">
        <v>23</v>
      </c>
      <c r="C1245" t="s">
        <v>28</v>
      </c>
      <c r="D1245">
        <v>0</v>
      </c>
      <c r="E1245">
        <v>0</v>
      </c>
    </row>
    <row r="1246" spans="1:5" x14ac:dyDescent="0.25">
      <c r="A1246" t="s">
        <v>219</v>
      </c>
      <c r="B1246" t="s">
        <v>20</v>
      </c>
      <c r="C1246" t="s">
        <v>28</v>
      </c>
      <c r="D1246">
        <v>326535.96000000002</v>
      </c>
      <c r="E1246">
        <v>309736.18</v>
      </c>
    </row>
    <row r="1247" spans="1:5" x14ac:dyDescent="0.25">
      <c r="A1247" t="s">
        <v>219</v>
      </c>
      <c r="B1247" t="s">
        <v>21</v>
      </c>
      <c r="C1247" t="s">
        <v>28</v>
      </c>
      <c r="D1247">
        <v>65154.73</v>
      </c>
      <c r="E1247">
        <v>63565.59</v>
      </c>
    </row>
    <row r="1248" spans="1:5" x14ac:dyDescent="0.25">
      <c r="A1248" t="s">
        <v>219</v>
      </c>
      <c r="B1248" t="s">
        <v>18</v>
      </c>
      <c r="C1248" t="s">
        <v>28</v>
      </c>
      <c r="D1248">
        <v>0</v>
      </c>
      <c r="E1248">
        <v>0</v>
      </c>
    </row>
    <row r="1249" spans="1:5" x14ac:dyDescent="0.25">
      <c r="A1249" t="s">
        <v>219</v>
      </c>
      <c r="B1249" t="s">
        <v>22</v>
      </c>
      <c r="C1249" t="s">
        <v>28</v>
      </c>
      <c r="D1249">
        <v>19701.8</v>
      </c>
      <c r="E1249">
        <v>19506.73</v>
      </c>
    </row>
    <row r="1250" spans="1:5" x14ac:dyDescent="0.25">
      <c r="A1250" t="s">
        <v>219</v>
      </c>
      <c r="B1250" t="s">
        <v>18</v>
      </c>
      <c r="C1250" t="s">
        <v>29</v>
      </c>
      <c r="D1250">
        <v>0</v>
      </c>
      <c r="E1250">
        <v>0</v>
      </c>
    </row>
    <row r="1251" spans="1:5" x14ac:dyDescent="0.25">
      <c r="A1251" t="s">
        <v>219</v>
      </c>
      <c r="B1251" t="s">
        <v>22</v>
      </c>
      <c r="C1251" t="s">
        <v>29</v>
      </c>
      <c r="D1251">
        <v>19228.330000000002</v>
      </c>
      <c r="E1251">
        <v>19037.95</v>
      </c>
    </row>
    <row r="1252" spans="1:5" x14ac:dyDescent="0.25">
      <c r="A1252" t="s">
        <v>219</v>
      </c>
      <c r="B1252" t="s">
        <v>23</v>
      </c>
      <c r="C1252" t="s">
        <v>29</v>
      </c>
      <c r="D1252">
        <v>0</v>
      </c>
      <c r="E1252">
        <v>0</v>
      </c>
    </row>
    <row r="1253" spans="1:5" x14ac:dyDescent="0.25">
      <c r="A1253" t="s">
        <v>219</v>
      </c>
      <c r="B1253" t="s">
        <v>20</v>
      </c>
      <c r="C1253" t="s">
        <v>29</v>
      </c>
      <c r="D1253">
        <v>295684.40999999997</v>
      </c>
      <c r="E1253">
        <v>280004.24</v>
      </c>
    </row>
    <row r="1254" spans="1:5" x14ac:dyDescent="0.25">
      <c r="A1254" t="s">
        <v>219</v>
      </c>
      <c r="B1254" t="s">
        <v>21</v>
      </c>
      <c r="C1254" t="s">
        <v>29</v>
      </c>
      <c r="D1254">
        <v>97376.47</v>
      </c>
      <c r="E1254">
        <v>95001.43</v>
      </c>
    </row>
    <row r="1255" spans="1:5" x14ac:dyDescent="0.25">
      <c r="A1255" t="s">
        <v>219</v>
      </c>
      <c r="B1255" t="s">
        <v>19</v>
      </c>
      <c r="C1255" t="s">
        <v>29</v>
      </c>
      <c r="D1255">
        <v>0</v>
      </c>
      <c r="E1255">
        <v>0</v>
      </c>
    </row>
    <row r="1256" spans="1:5" x14ac:dyDescent="0.25">
      <c r="A1256" t="s">
        <v>219</v>
      </c>
      <c r="B1256" t="s">
        <v>23</v>
      </c>
      <c r="C1256" t="s">
        <v>30</v>
      </c>
      <c r="D1256">
        <v>0</v>
      </c>
      <c r="E1256">
        <v>0</v>
      </c>
    </row>
    <row r="1257" spans="1:5" x14ac:dyDescent="0.25">
      <c r="A1257" t="s">
        <v>219</v>
      </c>
      <c r="B1257" t="s">
        <v>19</v>
      </c>
      <c r="C1257" t="s">
        <v>30</v>
      </c>
      <c r="D1257">
        <v>0</v>
      </c>
      <c r="E1257">
        <v>0</v>
      </c>
    </row>
    <row r="1258" spans="1:5" x14ac:dyDescent="0.25">
      <c r="A1258" t="s">
        <v>219</v>
      </c>
      <c r="B1258" t="s">
        <v>20</v>
      </c>
      <c r="C1258" t="s">
        <v>30</v>
      </c>
      <c r="D1258">
        <v>296160.66000000003</v>
      </c>
      <c r="E1258">
        <v>282441.40000000002</v>
      </c>
    </row>
    <row r="1259" spans="1:5" x14ac:dyDescent="0.25">
      <c r="A1259" t="s">
        <v>219</v>
      </c>
      <c r="B1259" t="s">
        <v>21</v>
      </c>
      <c r="C1259" t="s">
        <v>30</v>
      </c>
      <c r="D1259">
        <v>86471.18</v>
      </c>
      <c r="E1259">
        <v>84362.13</v>
      </c>
    </row>
    <row r="1260" spans="1:5" x14ac:dyDescent="0.25">
      <c r="A1260" t="s">
        <v>219</v>
      </c>
      <c r="B1260" t="s">
        <v>22</v>
      </c>
      <c r="C1260" t="s">
        <v>30</v>
      </c>
      <c r="D1260">
        <v>19806.080000000002</v>
      </c>
      <c r="E1260">
        <v>19609.98</v>
      </c>
    </row>
    <row r="1261" spans="1:5" x14ac:dyDescent="0.25">
      <c r="A1261" t="s">
        <v>219</v>
      </c>
      <c r="B1261" t="s">
        <v>18</v>
      </c>
      <c r="C1261" t="s">
        <v>30</v>
      </c>
      <c r="D1261">
        <v>0</v>
      </c>
      <c r="E1261">
        <v>0</v>
      </c>
    </row>
    <row r="1262" spans="1:5" x14ac:dyDescent="0.25">
      <c r="A1262" t="s">
        <v>220</v>
      </c>
      <c r="B1262" t="s">
        <v>22</v>
      </c>
      <c r="C1262" t="s">
        <v>25</v>
      </c>
      <c r="D1262">
        <v>225.15</v>
      </c>
      <c r="E1262">
        <v>222.92</v>
      </c>
    </row>
    <row r="1263" spans="1:5" x14ac:dyDescent="0.25">
      <c r="A1263" t="s">
        <v>220</v>
      </c>
      <c r="B1263" t="s">
        <v>19</v>
      </c>
      <c r="C1263" t="s">
        <v>25</v>
      </c>
      <c r="D1263">
        <v>0</v>
      </c>
      <c r="E1263">
        <v>0</v>
      </c>
    </row>
    <row r="1264" spans="1:5" x14ac:dyDescent="0.25">
      <c r="A1264" t="s">
        <v>220</v>
      </c>
      <c r="B1264" t="s">
        <v>20</v>
      </c>
      <c r="C1264" t="s">
        <v>25</v>
      </c>
      <c r="D1264">
        <v>24313.55</v>
      </c>
      <c r="E1264">
        <v>23200.989999999998</v>
      </c>
    </row>
    <row r="1265" spans="1:5" x14ac:dyDescent="0.25">
      <c r="A1265" t="s">
        <v>220</v>
      </c>
      <c r="B1265" t="s">
        <v>18</v>
      </c>
      <c r="C1265" t="s">
        <v>25</v>
      </c>
      <c r="D1265">
        <v>111951.88</v>
      </c>
      <c r="E1265">
        <v>110026.42</v>
      </c>
    </row>
    <row r="1266" spans="1:5" x14ac:dyDescent="0.25">
      <c r="A1266" t="s">
        <v>220</v>
      </c>
      <c r="B1266" t="s">
        <v>23</v>
      </c>
      <c r="C1266" t="s">
        <v>25</v>
      </c>
      <c r="D1266">
        <v>0</v>
      </c>
      <c r="E1266">
        <v>0</v>
      </c>
    </row>
    <row r="1267" spans="1:5" x14ac:dyDescent="0.25">
      <c r="A1267" t="s">
        <v>220</v>
      </c>
      <c r="B1267" t="s">
        <v>21</v>
      </c>
      <c r="C1267" t="s">
        <v>25</v>
      </c>
      <c r="D1267">
        <v>107960.86</v>
      </c>
      <c r="E1267">
        <v>105327.67</v>
      </c>
    </row>
    <row r="1268" spans="1:5" x14ac:dyDescent="0.25">
      <c r="A1268" t="s">
        <v>220</v>
      </c>
      <c r="B1268" t="s">
        <v>21</v>
      </c>
      <c r="C1268" t="s">
        <v>26</v>
      </c>
      <c r="D1268">
        <v>100178.01</v>
      </c>
      <c r="E1268">
        <v>97734.64</v>
      </c>
    </row>
    <row r="1269" spans="1:5" x14ac:dyDescent="0.25">
      <c r="A1269" t="s">
        <v>220</v>
      </c>
      <c r="B1269" t="s">
        <v>22</v>
      </c>
      <c r="C1269" t="s">
        <v>26</v>
      </c>
      <c r="D1269">
        <v>311.36</v>
      </c>
      <c r="E1269">
        <v>308.27999999999997</v>
      </c>
    </row>
    <row r="1270" spans="1:5" x14ac:dyDescent="0.25">
      <c r="A1270" t="s">
        <v>220</v>
      </c>
      <c r="B1270" t="s">
        <v>20</v>
      </c>
      <c r="C1270" t="s">
        <v>26</v>
      </c>
      <c r="D1270">
        <v>21135.02</v>
      </c>
      <c r="E1270">
        <v>20865.97</v>
      </c>
    </row>
    <row r="1271" spans="1:5" x14ac:dyDescent="0.25">
      <c r="A1271" t="s">
        <v>220</v>
      </c>
      <c r="B1271" t="s">
        <v>23</v>
      </c>
      <c r="C1271" t="s">
        <v>26</v>
      </c>
      <c r="D1271">
        <v>0</v>
      </c>
      <c r="E1271">
        <v>0</v>
      </c>
    </row>
    <row r="1272" spans="1:5" x14ac:dyDescent="0.25">
      <c r="A1272" t="s">
        <v>220</v>
      </c>
      <c r="B1272" t="s">
        <v>19</v>
      </c>
      <c r="C1272" t="s">
        <v>26</v>
      </c>
      <c r="D1272">
        <v>0</v>
      </c>
      <c r="E1272">
        <v>0</v>
      </c>
    </row>
    <row r="1273" spans="1:5" x14ac:dyDescent="0.25">
      <c r="A1273" t="s">
        <v>220</v>
      </c>
      <c r="B1273" t="s">
        <v>18</v>
      </c>
      <c r="C1273" t="s">
        <v>26</v>
      </c>
      <c r="D1273">
        <v>93465.25</v>
      </c>
      <c r="E1273">
        <v>91857.74</v>
      </c>
    </row>
    <row r="1274" spans="1:5" x14ac:dyDescent="0.25">
      <c r="A1274" t="s">
        <v>220</v>
      </c>
      <c r="B1274" t="s">
        <v>23</v>
      </c>
      <c r="C1274" t="s">
        <v>27</v>
      </c>
      <c r="D1274">
        <v>0</v>
      </c>
      <c r="E1274">
        <v>0</v>
      </c>
    </row>
    <row r="1275" spans="1:5" x14ac:dyDescent="0.25">
      <c r="A1275" t="s">
        <v>220</v>
      </c>
      <c r="B1275" t="s">
        <v>21</v>
      </c>
      <c r="C1275" t="s">
        <v>27</v>
      </c>
      <c r="D1275">
        <v>105062.01</v>
      </c>
      <c r="E1275">
        <v>102499.52</v>
      </c>
    </row>
    <row r="1276" spans="1:5" x14ac:dyDescent="0.25">
      <c r="A1276" t="s">
        <v>220</v>
      </c>
      <c r="B1276" t="s">
        <v>18</v>
      </c>
      <c r="C1276" t="s">
        <v>27</v>
      </c>
      <c r="D1276">
        <v>126666.02</v>
      </c>
      <c r="E1276">
        <v>124487.49</v>
      </c>
    </row>
    <row r="1277" spans="1:5" x14ac:dyDescent="0.25">
      <c r="A1277" t="s">
        <v>220</v>
      </c>
      <c r="B1277" t="s">
        <v>19</v>
      </c>
      <c r="C1277" t="s">
        <v>27</v>
      </c>
      <c r="D1277">
        <v>0</v>
      </c>
      <c r="E1277">
        <v>0</v>
      </c>
    </row>
    <row r="1278" spans="1:5" x14ac:dyDescent="0.25">
      <c r="A1278" t="s">
        <v>220</v>
      </c>
      <c r="B1278" t="s">
        <v>22</v>
      </c>
      <c r="C1278" t="s">
        <v>27</v>
      </c>
      <c r="D1278">
        <v>425.52</v>
      </c>
      <c r="E1278">
        <v>421.31</v>
      </c>
    </row>
    <row r="1279" spans="1:5" x14ac:dyDescent="0.25">
      <c r="A1279" t="s">
        <v>220</v>
      </c>
      <c r="B1279" t="s">
        <v>20</v>
      </c>
      <c r="C1279" t="s">
        <v>27</v>
      </c>
      <c r="D1279">
        <v>21256.21</v>
      </c>
      <c r="E1279">
        <v>21010.92</v>
      </c>
    </row>
    <row r="1280" spans="1:5" x14ac:dyDescent="0.25">
      <c r="A1280" t="s">
        <v>220</v>
      </c>
      <c r="B1280" t="s">
        <v>21</v>
      </c>
      <c r="C1280" t="s">
        <v>28</v>
      </c>
      <c r="D1280">
        <v>85326.44</v>
      </c>
      <c r="E1280">
        <v>83245.31</v>
      </c>
    </row>
    <row r="1281" spans="1:5" x14ac:dyDescent="0.25">
      <c r="A1281" t="s">
        <v>220</v>
      </c>
      <c r="B1281" t="s">
        <v>22</v>
      </c>
      <c r="C1281" t="s">
        <v>28</v>
      </c>
      <c r="D1281">
        <v>669.71</v>
      </c>
      <c r="E1281">
        <v>663.08</v>
      </c>
    </row>
    <row r="1282" spans="1:5" x14ac:dyDescent="0.25">
      <c r="A1282" t="s">
        <v>220</v>
      </c>
      <c r="B1282" t="s">
        <v>23</v>
      </c>
      <c r="C1282" t="s">
        <v>28</v>
      </c>
      <c r="D1282">
        <v>0</v>
      </c>
      <c r="E1282">
        <v>0</v>
      </c>
    </row>
    <row r="1283" spans="1:5" x14ac:dyDescent="0.25">
      <c r="A1283" t="s">
        <v>220</v>
      </c>
      <c r="B1283" t="s">
        <v>20</v>
      </c>
      <c r="C1283" t="s">
        <v>28</v>
      </c>
      <c r="D1283">
        <v>21764.99</v>
      </c>
      <c r="E1283">
        <v>21534.59</v>
      </c>
    </row>
    <row r="1284" spans="1:5" x14ac:dyDescent="0.25">
      <c r="A1284" t="s">
        <v>220</v>
      </c>
      <c r="B1284" t="s">
        <v>18</v>
      </c>
      <c r="C1284" t="s">
        <v>28</v>
      </c>
      <c r="D1284">
        <v>81085.22</v>
      </c>
      <c r="E1284">
        <v>79690.63</v>
      </c>
    </row>
    <row r="1285" spans="1:5" x14ac:dyDescent="0.25">
      <c r="A1285" t="s">
        <v>220</v>
      </c>
      <c r="B1285" t="s">
        <v>19</v>
      </c>
      <c r="C1285" t="s">
        <v>28</v>
      </c>
      <c r="D1285">
        <v>0</v>
      </c>
      <c r="E1285">
        <v>0</v>
      </c>
    </row>
    <row r="1286" spans="1:5" x14ac:dyDescent="0.25">
      <c r="A1286" t="s">
        <v>220</v>
      </c>
      <c r="B1286" t="s">
        <v>19</v>
      </c>
      <c r="C1286" t="s">
        <v>29</v>
      </c>
      <c r="D1286">
        <v>0</v>
      </c>
      <c r="E1286">
        <v>0</v>
      </c>
    </row>
    <row r="1287" spans="1:5" x14ac:dyDescent="0.25">
      <c r="A1287" t="s">
        <v>220</v>
      </c>
      <c r="B1287" t="s">
        <v>22</v>
      </c>
      <c r="C1287" t="s">
        <v>29</v>
      </c>
      <c r="D1287">
        <v>648.95000000000005</v>
      </c>
      <c r="E1287">
        <v>642.52</v>
      </c>
    </row>
    <row r="1288" spans="1:5" x14ac:dyDescent="0.25">
      <c r="A1288" t="s">
        <v>220</v>
      </c>
      <c r="B1288" t="s">
        <v>18</v>
      </c>
      <c r="C1288" t="s">
        <v>29</v>
      </c>
      <c r="D1288">
        <v>77883.72</v>
      </c>
      <c r="E1288">
        <v>76544.2</v>
      </c>
    </row>
    <row r="1289" spans="1:5" x14ac:dyDescent="0.25">
      <c r="A1289" t="s">
        <v>220</v>
      </c>
      <c r="B1289" t="s">
        <v>23</v>
      </c>
      <c r="C1289" t="s">
        <v>29</v>
      </c>
      <c r="D1289">
        <v>0</v>
      </c>
      <c r="E1289">
        <v>0</v>
      </c>
    </row>
    <row r="1290" spans="1:5" x14ac:dyDescent="0.25">
      <c r="A1290" t="s">
        <v>220</v>
      </c>
      <c r="B1290" t="s">
        <v>20</v>
      </c>
      <c r="C1290" t="s">
        <v>29</v>
      </c>
      <c r="D1290">
        <v>22627.559999999998</v>
      </c>
      <c r="E1290">
        <v>22377.53</v>
      </c>
    </row>
    <row r="1291" spans="1:5" x14ac:dyDescent="0.25">
      <c r="A1291" t="s">
        <v>220</v>
      </c>
      <c r="B1291" t="s">
        <v>21</v>
      </c>
      <c r="C1291" t="s">
        <v>29</v>
      </c>
      <c r="D1291">
        <v>73218.320000000007</v>
      </c>
      <c r="E1291">
        <v>71432.509999999995</v>
      </c>
    </row>
    <row r="1292" spans="1:5" x14ac:dyDescent="0.25">
      <c r="A1292" t="s">
        <v>220</v>
      </c>
      <c r="B1292" t="s">
        <v>23</v>
      </c>
      <c r="C1292" t="s">
        <v>30</v>
      </c>
      <c r="D1292">
        <v>0</v>
      </c>
      <c r="E1292">
        <v>0</v>
      </c>
    </row>
    <row r="1293" spans="1:5" x14ac:dyDescent="0.25">
      <c r="A1293" t="s">
        <v>220</v>
      </c>
      <c r="B1293" t="s">
        <v>18</v>
      </c>
      <c r="C1293" t="s">
        <v>30</v>
      </c>
      <c r="D1293">
        <v>37786.160000000003</v>
      </c>
      <c r="E1293">
        <v>37136.28</v>
      </c>
    </row>
    <row r="1294" spans="1:5" x14ac:dyDescent="0.25">
      <c r="A1294" t="s">
        <v>220</v>
      </c>
      <c r="B1294" t="s">
        <v>19</v>
      </c>
      <c r="C1294" t="s">
        <v>30</v>
      </c>
      <c r="D1294">
        <v>0</v>
      </c>
      <c r="E1294">
        <v>0</v>
      </c>
    </row>
    <row r="1295" spans="1:5" x14ac:dyDescent="0.25">
      <c r="A1295" t="s">
        <v>220</v>
      </c>
      <c r="B1295" t="s">
        <v>21</v>
      </c>
      <c r="C1295" t="s">
        <v>30</v>
      </c>
      <c r="D1295">
        <v>66467.7</v>
      </c>
      <c r="E1295">
        <v>64846.54</v>
      </c>
    </row>
    <row r="1296" spans="1:5" x14ac:dyDescent="0.25">
      <c r="A1296" t="s">
        <v>220</v>
      </c>
      <c r="B1296" t="s">
        <v>20</v>
      </c>
      <c r="C1296" t="s">
        <v>30</v>
      </c>
      <c r="D1296">
        <v>20899.920000000002</v>
      </c>
      <c r="E1296">
        <v>20634.849999999999</v>
      </c>
    </row>
    <row r="1297" spans="1:5" x14ac:dyDescent="0.25">
      <c r="A1297" t="s">
        <v>220</v>
      </c>
      <c r="B1297" t="s">
        <v>22</v>
      </c>
      <c r="C1297" t="s">
        <v>30</v>
      </c>
      <c r="D1297">
        <v>681.44</v>
      </c>
      <c r="E1297">
        <v>674.69</v>
      </c>
    </row>
    <row r="1298" spans="1:5" x14ac:dyDescent="0.25">
      <c r="A1298" t="s">
        <v>222</v>
      </c>
      <c r="B1298" t="s">
        <v>23</v>
      </c>
      <c r="C1298" t="s">
        <v>25</v>
      </c>
      <c r="D1298">
        <v>0</v>
      </c>
      <c r="E1298">
        <v>0</v>
      </c>
    </row>
    <row r="1299" spans="1:5" x14ac:dyDescent="0.25">
      <c r="A1299" t="s">
        <v>222</v>
      </c>
      <c r="B1299" t="s">
        <v>19</v>
      </c>
      <c r="C1299" t="s">
        <v>25</v>
      </c>
      <c r="D1299">
        <v>0</v>
      </c>
      <c r="E1299">
        <v>0</v>
      </c>
    </row>
    <row r="1300" spans="1:5" x14ac:dyDescent="0.25">
      <c r="A1300" t="s">
        <v>222</v>
      </c>
      <c r="B1300" t="s">
        <v>20</v>
      </c>
      <c r="C1300" t="s">
        <v>25</v>
      </c>
      <c r="D1300">
        <v>16940.7</v>
      </c>
      <c r="E1300">
        <v>16702.7</v>
      </c>
    </row>
    <row r="1301" spans="1:5" x14ac:dyDescent="0.25">
      <c r="A1301" t="s">
        <v>222</v>
      </c>
      <c r="B1301" t="s">
        <v>22</v>
      </c>
      <c r="C1301" t="s">
        <v>25</v>
      </c>
      <c r="D1301">
        <v>14127.07</v>
      </c>
      <c r="E1301">
        <v>13987.2</v>
      </c>
    </row>
    <row r="1302" spans="1:5" x14ac:dyDescent="0.25">
      <c r="A1302" t="s">
        <v>222</v>
      </c>
      <c r="B1302" t="s">
        <v>21</v>
      </c>
      <c r="C1302" t="s">
        <v>25</v>
      </c>
      <c r="D1302">
        <v>32672.58</v>
      </c>
      <c r="E1302">
        <v>31875.69</v>
      </c>
    </row>
    <row r="1303" spans="1:5" x14ac:dyDescent="0.25">
      <c r="A1303" t="s">
        <v>222</v>
      </c>
      <c r="B1303" t="s">
        <v>18</v>
      </c>
      <c r="C1303" t="s">
        <v>25</v>
      </c>
      <c r="D1303">
        <v>708993</v>
      </c>
      <c r="E1303">
        <v>696799.02</v>
      </c>
    </row>
    <row r="1304" spans="1:5" x14ac:dyDescent="0.25">
      <c r="A1304" t="s">
        <v>222</v>
      </c>
      <c r="B1304" t="s">
        <v>22</v>
      </c>
      <c r="C1304" t="s">
        <v>26</v>
      </c>
      <c r="D1304">
        <v>17938.98</v>
      </c>
      <c r="E1304">
        <v>17761.37</v>
      </c>
    </row>
    <row r="1305" spans="1:5" x14ac:dyDescent="0.25">
      <c r="A1305" t="s">
        <v>222</v>
      </c>
      <c r="B1305" t="s">
        <v>21</v>
      </c>
      <c r="C1305" t="s">
        <v>26</v>
      </c>
      <c r="D1305">
        <v>36826.21</v>
      </c>
      <c r="E1305">
        <v>35928.01</v>
      </c>
    </row>
    <row r="1306" spans="1:5" x14ac:dyDescent="0.25">
      <c r="A1306" t="s">
        <v>222</v>
      </c>
      <c r="B1306" t="s">
        <v>18</v>
      </c>
      <c r="C1306" t="s">
        <v>26</v>
      </c>
      <c r="D1306">
        <v>474039.95</v>
      </c>
      <c r="E1306">
        <v>465886.93</v>
      </c>
    </row>
    <row r="1307" spans="1:5" x14ac:dyDescent="0.25">
      <c r="A1307" t="s">
        <v>222</v>
      </c>
      <c r="B1307" t="s">
        <v>20</v>
      </c>
      <c r="C1307" t="s">
        <v>26</v>
      </c>
      <c r="D1307">
        <v>17723.27</v>
      </c>
      <c r="E1307">
        <v>17468.18</v>
      </c>
    </row>
    <row r="1308" spans="1:5" x14ac:dyDescent="0.25">
      <c r="A1308" t="s">
        <v>222</v>
      </c>
      <c r="B1308" t="s">
        <v>23</v>
      </c>
      <c r="C1308" t="s">
        <v>26</v>
      </c>
      <c r="D1308">
        <v>0</v>
      </c>
      <c r="E1308">
        <v>0</v>
      </c>
    </row>
    <row r="1309" spans="1:5" x14ac:dyDescent="0.25">
      <c r="A1309" t="s">
        <v>222</v>
      </c>
      <c r="B1309" t="s">
        <v>19</v>
      </c>
      <c r="C1309" t="s">
        <v>26</v>
      </c>
      <c r="D1309">
        <v>0</v>
      </c>
      <c r="E1309">
        <v>0</v>
      </c>
    </row>
    <row r="1310" spans="1:5" x14ac:dyDescent="0.25">
      <c r="A1310" t="s">
        <v>222</v>
      </c>
      <c r="B1310" t="s">
        <v>23</v>
      </c>
      <c r="C1310" t="s">
        <v>27</v>
      </c>
      <c r="D1310">
        <v>0</v>
      </c>
      <c r="E1310">
        <v>0</v>
      </c>
    </row>
    <row r="1311" spans="1:5" x14ac:dyDescent="0.25">
      <c r="A1311" t="s">
        <v>222</v>
      </c>
      <c r="B1311" t="s">
        <v>18</v>
      </c>
      <c r="C1311" t="s">
        <v>27</v>
      </c>
      <c r="D1311">
        <v>623614.63</v>
      </c>
      <c r="E1311">
        <v>612889.06999999995</v>
      </c>
    </row>
    <row r="1312" spans="1:5" x14ac:dyDescent="0.25">
      <c r="A1312" t="s">
        <v>222</v>
      </c>
      <c r="B1312" t="s">
        <v>21</v>
      </c>
      <c r="C1312" t="s">
        <v>27</v>
      </c>
      <c r="D1312">
        <v>41692.21</v>
      </c>
      <c r="E1312">
        <v>40675.33</v>
      </c>
    </row>
    <row r="1313" spans="1:5" x14ac:dyDescent="0.25">
      <c r="A1313" t="s">
        <v>222</v>
      </c>
      <c r="B1313" t="s">
        <v>22</v>
      </c>
      <c r="C1313" t="s">
        <v>27</v>
      </c>
      <c r="D1313">
        <v>24729.87</v>
      </c>
      <c r="E1313">
        <v>24485.02</v>
      </c>
    </row>
    <row r="1314" spans="1:5" x14ac:dyDescent="0.25">
      <c r="A1314" t="s">
        <v>222</v>
      </c>
      <c r="B1314" t="s">
        <v>19</v>
      </c>
      <c r="C1314" t="s">
        <v>27</v>
      </c>
      <c r="D1314">
        <v>0</v>
      </c>
      <c r="E1314">
        <v>0</v>
      </c>
    </row>
    <row r="1315" spans="1:5" x14ac:dyDescent="0.25">
      <c r="A1315" t="s">
        <v>222</v>
      </c>
      <c r="B1315" t="s">
        <v>20</v>
      </c>
      <c r="C1315" t="s">
        <v>27</v>
      </c>
      <c r="D1315">
        <v>18899</v>
      </c>
      <c r="E1315">
        <v>18626.900000000001</v>
      </c>
    </row>
    <row r="1316" spans="1:5" x14ac:dyDescent="0.25">
      <c r="A1316" t="s">
        <v>222</v>
      </c>
      <c r="B1316" t="s">
        <v>22</v>
      </c>
      <c r="C1316" t="s">
        <v>28</v>
      </c>
      <c r="D1316">
        <v>33451.01</v>
      </c>
      <c r="E1316">
        <v>33119.81</v>
      </c>
    </row>
    <row r="1317" spans="1:5" x14ac:dyDescent="0.25">
      <c r="A1317" t="s">
        <v>222</v>
      </c>
      <c r="B1317" t="s">
        <v>21</v>
      </c>
      <c r="C1317" t="s">
        <v>28</v>
      </c>
      <c r="D1317">
        <v>27411.119999999999</v>
      </c>
      <c r="E1317">
        <v>26742.560000000001</v>
      </c>
    </row>
    <row r="1318" spans="1:5" x14ac:dyDescent="0.25">
      <c r="A1318" t="s">
        <v>222</v>
      </c>
      <c r="B1318" t="s">
        <v>20</v>
      </c>
      <c r="C1318" t="s">
        <v>28</v>
      </c>
      <c r="D1318">
        <v>13580.6</v>
      </c>
      <c r="E1318">
        <v>13390.7</v>
      </c>
    </row>
    <row r="1319" spans="1:5" x14ac:dyDescent="0.25">
      <c r="A1319" t="s">
        <v>222</v>
      </c>
      <c r="B1319" t="s">
        <v>18</v>
      </c>
      <c r="C1319" t="s">
        <v>28</v>
      </c>
      <c r="D1319">
        <v>656657.04</v>
      </c>
      <c r="E1319">
        <v>645363.18000000005</v>
      </c>
    </row>
    <row r="1320" spans="1:5" x14ac:dyDescent="0.25">
      <c r="A1320" t="s">
        <v>222</v>
      </c>
      <c r="B1320" t="s">
        <v>19</v>
      </c>
      <c r="C1320" t="s">
        <v>28</v>
      </c>
      <c r="D1320">
        <v>0</v>
      </c>
      <c r="E1320">
        <v>0</v>
      </c>
    </row>
    <row r="1321" spans="1:5" x14ac:dyDescent="0.25">
      <c r="A1321" t="s">
        <v>222</v>
      </c>
      <c r="B1321" t="s">
        <v>23</v>
      </c>
      <c r="C1321" t="s">
        <v>28</v>
      </c>
      <c r="D1321">
        <v>0</v>
      </c>
      <c r="E1321">
        <v>0</v>
      </c>
    </row>
    <row r="1322" spans="1:5" x14ac:dyDescent="0.25">
      <c r="A1322" t="s">
        <v>222</v>
      </c>
      <c r="B1322" t="s">
        <v>22</v>
      </c>
      <c r="C1322" t="s">
        <v>29</v>
      </c>
      <c r="D1322">
        <v>32901.769999999997</v>
      </c>
      <c r="E1322">
        <v>32576.01</v>
      </c>
    </row>
    <row r="1323" spans="1:5" x14ac:dyDescent="0.25">
      <c r="A1323" t="s">
        <v>222</v>
      </c>
      <c r="B1323" t="s">
        <v>18</v>
      </c>
      <c r="C1323" t="s">
        <v>29</v>
      </c>
      <c r="D1323">
        <v>375962.5</v>
      </c>
      <c r="E1323">
        <v>369496.31</v>
      </c>
    </row>
    <row r="1324" spans="1:5" x14ac:dyDescent="0.25">
      <c r="A1324" t="s">
        <v>222</v>
      </c>
      <c r="B1324" t="s">
        <v>21</v>
      </c>
      <c r="C1324" t="s">
        <v>29</v>
      </c>
      <c r="D1324">
        <v>26063.89</v>
      </c>
      <c r="E1324">
        <v>25428.19</v>
      </c>
    </row>
    <row r="1325" spans="1:5" x14ac:dyDescent="0.25">
      <c r="A1325" t="s">
        <v>222</v>
      </c>
      <c r="B1325" t="s">
        <v>20</v>
      </c>
      <c r="C1325" t="s">
        <v>29</v>
      </c>
      <c r="D1325">
        <v>18275.7</v>
      </c>
      <c r="E1325">
        <v>18012</v>
      </c>
    </row>
    <row r="1326" spans="1:5" x14ac:dyDescent="0.25">
      <c r="A1326" t="s">
        <v>222</v>
      </c>
      <c r="B1326" t="s">
        <v>19</v>
      </c>
      <c r="C1326" t="s">
        <v>29</v>
      </c>
      <c r="D1326">
        <v>0</v>
      </c>
      <c r="E1326">
        <v>0</v>
      </c>
    </row>
    <row r="1327" spans="1:5" x14ac:dyDescent="0.25">
      <c r="A1327" t="s">
        <v>222</v>
      </c>
      <c r="B1327" t="s">
        <v>23</v>
      </c>
      <c r="C1327" t="s">
        <v>29</v>
      </c>
      <c r="D1327">
        <v>0</v>
      </c>
      <c r="E1327">
        <v>0</v>
      </c>
    </row>
    <row r="1328" spans="1:5" x14ac:dyDescent="0.25">
      <c r="A1328" t="s">
        <v>222</v>
      </c>
      <c r="B1328" t="s">
        <v>23</v>
      </c>
      <c r="C1328" t="s">
        <v>30</v>
      </c>
      <c r="D1328">
        <v>0</v>
      </c>
      <c r="E1328">
        <v>0</v>
      </c>
    </row>
    <row r="1329" spans="1:5" x14ac:dyDescent="0.25">
      <c r="A1329" t="s">
        <v>222</v>
      </c>
      <c r="B1329" t="s">
        <v>19</v>
      </c>
      <c r="C1329" t="s">
        <v>30</v>
      </c>
      <c r="D1329">
        <v>0</v>
      </c>
      <c r="E1329">
        <v>0</v>
      </c>
    </row>
    <row r="1330" spans="1:5" x14ac:dyDescent="0.25">
      <c r="A1330" t="s">
        <v>222</v>
      </c>
      <c r="B1330" t="s">
        <v>18</v>
      </c>
      <c r="C1330" t="s">
        <v>30</v>
      </c>
      <c r="D1330">
        <v>374793</v>
      </c>
      <c r="E1330">
        <v>368346.93</v>
      </c>
    </row>
    <row r="1331" spans="1:5" x14ac:dyDescent="0.25">
      <c r="A1331" t="s">
        <v>222</v>
      </c>
      <c r="B1331" t="s">
        <v>20</v>
      </c>
      <c r="C1331" t="s">
        <v>30</v>
      </c>
      <c r="D1331">
        <v>17084.3</v>
      </c>
      <c r="E1331">
        <v>16833.3</v>
      </c>
    </row>
    <row r="1332" spans="1:5" x14ac:dyDescent="0.25">
      <c r="A1332" t="s">
        <v>222</v>
      </c>
      <c r="B1332" t="s">
        <v>22</v>
      </c>
      <c r="C1332" t="s">
        <v>30</v>
      </c>
      <c r="D1332">
        <v>32183.09</v>
      </c>
      <c r="E1332">
        <v>31864.45</v>
      </c>
    </row>
    <row r="1333" spans="1:5" x14ac:dyDescent="0.25">
      <c r="A1333" t="s">
        <v>222</v>
      </c>
      <c r="B1333" t="s">
        <v>21</v>
      </c>
      <c r="C1333" t="s">
        <v>30</v>
      </c>
      <c r="D1333">
        <v>22729.06</v>
      </c>
      <c r="E1333">
        <v>22174.69</v>
      </c>
    </row>
    <row r="1334" spans="1:5" x14ac:dyDescent="0.25">
      <c r="A1334" t="s">
        <v>223</v>
      </c>
      <c r="B1334" t="s">
        <v>22</v>
      </c>
      <c r="C1334" t="s">
        <v>25</v>
      </c>
      <c r="D1334">
        <v>11907.02</v>
      </c>
      <c r="E1334">
        <v>11789.13</v>
      </c>
    </row>
    <row r="1335" spans="1:5" x14ac:dyDescent="0.25">
      <c r="A1335" t="s">
        <v>223</v>
      </c>
      <c r="B1335" t="s">
        <v>19</v>
      </c>
      <c r="C1335" t="s">
        <v>25</v>
      </c>
      <c r="D1335">
        <v>0</v>
      </c>
      <c r="E1335">
        <v>0</v>
      </c>
    </row>
    <row r="1336" spans="1:5" x14ac:dyDescent="0.25">
      <c r="A1336" t="s">
        <v>223</v>
      </c>
      <c r="B1336" t="s">
        <v>21</v>
      </c>
      <c r="C1336" t="s">
        <v>25</v>
      </c>
      <c r="D1336">
        <v>24300.560000000001</v>
      </c>
      <c r="E1336">
        <v>23707.86</v>
      </c>
    </row>
    <row r="1337" spans="1:5" x14ac:dyDescent="0.25">
      <c r="A1337" t="s">
        <v>223</v>
      </c>
      <c r="B1337" t="s">
        <v>20</v>
      </c>
      <c r="C1337" t="s">
        <v>25</v>
      </c>
      <c r="D1337">
        <v>308842.36</v>
      </c>
      <c r="E1337">
        <v>294491.67</v>
      </c>
    </row>
    <row r="1338" spans="1:5" x14ac:dyDescent="0.25">
      <c r="A1338" t="s">
        <v>223</v>
      </c>
      <c r="B1338" t="s">
        <v>23</v>
      </c>
      <c r="C1338" t="s">
        <v>25</v>
      </c>
      <c r="D1338">
        <v>0</v>
      </c>
      <c r="E1338">
        <v>0</v>
      </c>
    </row>
    <row r="1339" spans="1:5" x14ac:dyDescent="0.25">
      <c r="A1339" t="s">
        <v>223</v>
      </c>
      <c r="B1339" t="s">
        <v>18</v>
      </c>
      <c r="C1339" t="s">
        <v>25</v>
      </c>
      <c r="D1339">
        <v>641.30999999999995</v>
      </c>
      <c r="E1339">
        <v>630.28</v>
      </c>
    </row>
    <row r="1340" spans="1:5" x14ac:dyDescent="0.25">
      <c r="A1340" t="s">
        <v>223</v>
      </c>
      <c r="B1340" t="s">
        <v>20</v>
      </c>
      <c r="C1340" t="s">
        <v>26</v>
      </c>
      <c r="D1340">
        <v>265757.71000000002</v>
      </c>
      <c r="E1340">
        <v>252904.27</v>
      </c>
    </row>
    <row r="1341" spans="1:5" x14ac:dyDescent="0.25">
      <c r="A1341" t="s">
        <v>223</v>
      </c>
      <c r="B1341" t="s">
        <v>21</v>
      </c>
      <c r="C1341" t="s">
        <v>26</v>
      </c>
      <c r="D1341">
        <v>41828.9</v>
      </c>
      <c r="E1341">
        <v>40808.68</v>
      </c>
    </row>
    <row r="1342" spans="1:5" x14ac:dyDescent="0.25">
      <c r="A1342" t="s">
        <v>223</v>
      </c>
      <c r="B1342" t="s">
        <v>18</v>
      </c>
      <c r="C1342" t="s">
        <v>26</v>
      </c>
      <c r="D1342">
        <v>1009.79</v>
      </c>
      <c r="E1342">
        <v>992.42</v>
      </c>
    </row>
    <row r="1343" spans="1:5" x14ac:dyDescent="0.25">
      <c r="A1343" t="s">
        <v>223</v>
      </c>
      <c r="B1343" t="s">
        <v>19</v>
      </c>
      <c r="C1343" t="s">
        <v>26</v>
      </c>
      <c r="D1343">
        <v>0</v>
      </c>
      <c r="E1343">
        <v>0</v>
      </c>
    </row>
    <row r="1344" spans="1:5" x14ac:dyDescent="0.25">
      <c r="A1344" t="s">
        <v>223</v>
      </c>
      <c r="B1344" t="s">
        <v>23</v>
      </c>
      <c r="C1344" t="s">
        <v>26</v>
      </c>
      <c r="D1344">
        <v>0</v>
      </c>
      <c r="E1344">
        <v>0</v>
      </c>
    </row>
    <row r="1345" spans="1:5" x14ac:dyDescent="0.25">
      <c r="A1345" t="s">
        <v>223</v>
      </c>
      <c r="B1345" t="s">
        <v>22</v>
      </c>
      <c r="C1345" t="s">
        <v>26</v>
      </c>
      <c r="D1345">
        <v>12734.81</v>
      </c>
      <c r="E1345">
        <v>12608.72</v>
      </c>
    </row>
    <row r="1346" spans="1:5" x14ac:dyDescent="0.25">
      <c r="A1346" t="s">
        <v>223</v>
      </c>
      <c r="B1346" t="s">
        <v>22</v>
      </c>
      <c r="C1346" t="s">
        <v>27</v>
      </c>
      <c r="D1346">
        <v>14270.32</v>
      </c>
      <c r="E1346">
        <v>14129.03</v>
      </c>
    </row>
    <row r="1347" spans="1:5" x14ac:dyDescent="0.25">
      <c r="A1347" t="s">
        <v>223</v>
      </c>
      <c r="B1347" t="s">
        <v>23</v>
      </c>
      <c r="C1347" t="s">
        <v>27</v>
      </c>
      <c r="D1347">
        <v>0</v>
      </c>
      <c r="E1347">
        <v>0</v>
      </c>
    </row>
    <row r="1348" spans="1:5" x14ac:dyDescent="0.25">
      <c r="A1348" t="s">
        <v>223</v>
      </c>
      <c r="B1348" t="s">
        <v>21</v>
      </c>
      <c r="C1348" t="s">
        <v>27</v>
      </c>
      <c r="D1348">
        <v>29424.81</v>
      </c>
      <c r="E1348">
        <v>28707.13</v>
      </c>
    </row>
    <row r="1349" spans="1:5" x14ac:dyDescent="0.25">
      <c r="A1349" t="s">
        <v>223</v>
      </c>
      <c r="B1349" t="s">
        <v>18</v>
      </c>
      <c r="C1349" t="s">
        <v>27</v>
      </c>
      <c r="D1349">
        <v>1086.18</v>
      </c>
      <c r="E1349">
        <v>1067.5</v>
      </c>
    </row>
    <row r="1350" spans="1:5" x14ac:dyDescent="0.25">
      <c r="A1350" t="s">
        <v>223</v>
      </c>
      <c r="B1350" t="s">
        <v>20</v>
      </c>
      <c r="C1350" t="s">
        <v>27</v>
      </c>
      <c r="D1350">
        <v>295068.11</v>
      </c>
      <c r="E1350">
        <v>280121.67</v>
      </c>
    </row>
    <row r="1351" spans="1:5" x14ac:dyDescent="0.25">
      <c r="A1351" t="s">
        <v>223</v>
      </c>
      <c r="B1351" t="s">
        <v>19</v>
      </c>
      <c r="C1351" t="s">
        <v>27</v>
      </c>
      <c r="D1351">
        <v>0</v>
      </c>
      <c r="E1351">
        <v>0</v>
      </c>
    </row>
    <row r="1352" spans="1:5" x14ac:dyDescent="0.25">
      <c r="A1352" t="s">
        <v>223</v>
      </c>
      <c r="B1352" t="s">
        <v>19</v>
      </c>
      <c r="C1352" t="s">
        <v>28</v>
      </c>
      <c r="D1352">
        <v>0</v>
      </c>
      <c r="E1352">
        <v>0</v>
      </c>
    </row>
    <row r="1353" spans="1:5" x14ac:dyDescent="0.25">
      <c r="A1353" t="s">
        <v>223</v>
      </c>
      <c r="B1353" t="s">
        <v>23</v>
      </c>
      <c r="C1353" t="s">
        <v>28</v>
      </c>
      <c r="D1353">
        <v>0</v>
      </c>
      <c r="E1353">
        <v>0</v>
      </c>
    </row>
    <row r="1354" spans="1:5" x14ac:dyDescent="0.25">
      <c r="A1354" t="s">
        <v>223</v>
      </c>
      <c r="B1354" t="s">
        <v>20</v>
      </c>
      <c r="C1354" t="s">
        <v>28</v>
      </c>
      <c r="D1354">
        <v>280478.18</v>
      </c>
      <c r="E1354">
        <v>266694.88999999996</v>
      </c>
    </row>
    <row r="1355" spans="1:5" x14ac:dyDescent="0.25">
      <c r="A1355" t="s">
        <v>223</v>
      </c>
      <c r="B1355" t="s">
        <v>21</v>
      </c>
      <c r="C1355" t="s">
        <v>28</v>
      </c>
      <c r="D1355">
        <v>32546.79</v>
      </c>
      <c r="E1355">
        <v>31752.97</v>
      </c>
    </row>
    <row r="1356" spans="1:5" x14ac:dyDescent="0.25">
      <c r="A1356" t="s">
        <v>223</v>
      </c>
      <c r="B1356" t="s">
        <v>18</v>
      </c>
      <c r="C1356" t="s">
        <v>28</v>
      </c>
      <c r="D1356">
        <v>921.53</v>
      </c>
      <c r="E1356">
        <v>905.68</v>
      </c>
    </row>
    <row r="1357" spans="1:5" x14ac:dyDescent="0.25">
      <c r="A1357" t="s">
        <v>223</v>
      </c>
      <c r="B1357" t="s">
        <v>22</v>
      </c>
      <c r="C1357" t="s">
        <v>28</v>
      </c>
      <c r="D1357">
        <v>16494.68</v>
      </c>
      <c r="E1357">
        <v>16331.37</v>
      </c>
    </row>
    <row r="1358" spans="1:5" x14ac:dyDescent="0.25">
      <c r="A1358" t="s">
        <v>223</v>
      </c>
      <c r="B1358" t="s">
        <v>18</v>
      </c>
      <c r="C1358" t="s">
        <v>29</v>
      </c>
      <c r="D1358">
        <v>1432.97</v>
      </c>
      <c r="E1358">
        <v>1408.32</v>
      </c>
    </row>
    <row r="1359" spans="1:5" x14ac:dyDescent="0.25">
      <c r="A1359" t="s">
        <v>223</v>
      </c>
      <c r="B1359" t="s">
        <v>22</v>
      </c>
      <c r="C1359" t="s">
        <v>29</v>
      </c>
      <c r="D1359">
        <v>16546.96</v>
      </c>
      <c r="E1359">
        <v>16383.13</v>
      </c>
    </row>
    <row r="1360" spans="1:5" x14ac:dyDescent="0.25">
      <c r="A1360" t="s">
        <v>223</v>
      </c>
      <c r="B1360" t="s">
        <v>23</v>
      </c>
      <c r="C1360" t="s">
        <v>29</v>
      </c>
      <c r="D1360">
        <v>0</v>
      </c>
      <c r="E1360">
        <v>0</v>
      </c>
    </row>
    <row r="1361" spans="1:5" x14ac:dyDescent="0.25">
      <c r="A1361" t="s">
        <v>223</v>
      </c>
      <c r="B1361" t="s">
        <v>20</v>
      </c>
      <c r="C1361" t="s">
        <v>29</v>
      </c>
      <c r="D1361">
        <v>260635.22</v>
      </c>
      <c r="E1361">
        <v>246747.21</v>
      </c>
    </row>
    <row r="1362" spans="1:5" x14ac:dyDescent="0.25">
      <c r="A1362" t="s">
        <v>223</v>
      </c>
      <c r="B1362" t="s">
        <v>21</v>
      </c>
      <c r="C1362" t="s">
        <v>29</v>
      </c>
      <c r="D1362">
        <v>54472.45</v>
      </c>
      <c r="E1362">
        <v>53143.85</v>
      </c>
    </row>
    <row r="1363" spans="1:5" x14ac:dyDescent="0.25">
      <c r="A1363" t="s">
        <v>223</v>
      </c>
      <c r="B1363" t="s">
        <v>19</v>
      </c>
      <c r="C1363" t="s">
        <v>29</v>
      </c>
      <c r="D1363">
        <v>0</v>
      </c>
      <c r="E1363">
        <v>0</v>
      </c>
    </row>
    <row r="1364" spans="1:5" x14ac:dyDescent="0.25">
      <c r="A1364" t="s">
        <v>223</v>
      </c>
      <c r="B1364" t="s">
        <v>23</v>
      </c>
      <c r="C1364" t="s">
        <v>30</v>
      </c>
      <c r="D1364">
        <v>0</v>
      </c>
      <c r="E1364">
        <v>0</v>
      </c>
    </row>
    <row r="1365" spans="1:5" x14ac:dyDescent="0.25">
      <c r="A1365" t="s">
        <v>223</v>
      </c>
      <c r="B1365" t="s">
        <v>19</v>
      </c>
      <c r="C1365" t="s">
        <v>30</v>
      </c>
      <c r="D1365">
        <v>0</v>
      </c>
      <c r="E1365">
        <v>0</v>
      </c>
    </row>
    <row r="1366" spans="1:5" x14ac:dyDescent="0.25">
      <c r="A1366" t="s">
        <v>223</v>
      </c>
      <c r="B1366" t="s">
        <v>20</v>
      </c>
      <c r="C1366" t="s">
        <v>30</v>
      </c>
      <c r="D1366">
        <v>258451.8</v>
      </c>
      <c r="E1366">
        <v>245000.02</v>
      </c>
    </row>
    <row r="1367" spans="1:5" x14ac:dyDescent="0.25">
      <c r="A1367" t="s">
        <v>223</v>
      </c>
      <c r="B1367" t="s">
        <v>21</v>
      </c>
      <c r="C1367" t="s">
        <v>30</v>
      </c>
      <c r="D1367">
        <v>47999.35</v>
      </c>
      <c r="E1367">
        <v>46828.63</v>
      </c>
    </row>
    <row r="1368" spans="1:5" x14ac:dyDescent="0.25">
      <c r="A1368" t="s">
        <v>223</v>
      </c>
      <c r="B1368" t="s">
        <v>22</v>
      </c>
      <c r="C1368" t="s">
        <v>30</v>
      </c>
      <c r="D1368">
        <v>16710.919999999998</v>
      </c>
      <c r="E1368">
        <v>16545.47</v>
      </c>
    </row>
    <row r="1369" spans="1:5" x14ac:dyDescent="0.25">
      <c r="A1369" t="s">
        <v>223</v>
      </c>
      <c r="B1369" t="s">
        <v>18</v>
      </c>
      <c r="C1369" t="s">
        <v>30</v>
      </c>
      <c r="D1369">
        <v>1617.87</v>
      </c>
      <c r="E1369">
        <v>1590.04</v>
      </c>
    </row>
    <row r="1370" spans="1:5" x14ac:dyDescent="0.25">
      <c r="A1370" t="s">
        <v>195</v>
      </c>
      <c r="B1370" t="s">
        <v>22</v>
      </c>
      <c r="C1370" t="s">
        <v>25</v>
      </c>
      <c r="D1370">
        <v>256.72000000000003</v>
      </c>
      <c r="E1370">
        <v>254.18</v>
      </c>
    </row>
    <row r="1371" spans="1:5" x14ac:dyDescent="0.25">
      <c r="A1371" t="s">
        <v>195</v>
      </c>
      <c r="B1371" t="s">
        <v>19</v>
      </c>
      <c r="C1371" t="s">
        <v>25</v>
      </c>
      <c r="D1371">
        <v>0</v>
      </c>
      <c r="E1371">
        <v>0</v>
      </c>
    </row>
    <row r="1372" spans="1:5" x14ac:dyDescent="0.25">
      <c r="A1372" t="s">
        <v>195</v>
      </c>
      <c r="B1372" t="s">
        <v>20</v>
      </c>
      <c r="C1372" t="s">
        <v>25</v>
      </c>
      <c r="D1372">
        <v>89494.03</v>
      </c>
      <c r="E1372">
        <v>82776.12</v>
      </c>
    </row>
    <row r="1373" spans="1:5" x14ac:dyDescent="0.25">
      <c r="A1373" t="s">
        <v>195</v>
      </c>
      <c r="B1373" t="s">
        <v>18</v>
      </c>
      <c r="C1373" t="s">
        <v>25</v>
      </c>
      <c r="D1373">
        <v>80454.41</v>
      </c>
      <c r="E1373">
        <v>79070.67</v>
      </c>
    </row>
    <row r="1374" spans="1:5" x14ac:dyDescent="0.25">
      <c r="A1374" t="s">
        <v>195</v>
      </c>
      <c r="B1374" t="s">
        <v>23</v>
      </c>
      <c r="C1374" t="s">
        <v>25</v>
      </c>
      <c r="D1374">
        <v>0</v>
      </c>
      <c r="E1374">
        <v>0</v>
      </c>
    </row>
    <row r="1375" spans="1:5" x14ac:dyDescent="0.25">
      <c r="A1375" t="s">
        <v>195</v>
      </c>
      <c r="B1375" t="s">
        <v>21</v>
      </c>
      <c r="C1375" t="s">
        <v>25</v>
      </c>
      <c r="D1375">
        <v>6917.14</v>
      </c>
      <c r="E1375">
        <v>6748.43</v>
      </c>
    </row>
    <row r="1376" spans="1:5" x14ac:dyDescent="0.25">
      <c r="A1376" t="s">
        <v>195</v>
      </c>
      <c r="B1376" t="s">
        <v>21</v>
      </c>
      <c r="C1376" t="s">
        <v>26</v>
      </c>
      <c r="D1376">
        <v>6213.26</v>
      </c>
      <c r="E1376">
        <v>6061.72</v>
      </c>
    </row>
    <row r="1377" spans="1:5" x14ac:dyDescent="0.25">
      <c r="A1377" t="s">
        <v>195</v>
      </c>
      <c r="B1377" t="s">
        <v>22</v>
      </c>
      <c r="C1377" t="s">
        <v>26</v>
      </c>
      <c r="D1377">
        <v>300.8</v>
      </c>
      <c r="E1377">
        <v>297.82</v>
      </c>
    </row>
    <row r="1378" spans="1:5" x14ac:dyDescent="0.25">
      <c r="A1378" t="s">
        <v>195</v>
      </c>
      <c r="B1378" t="s">
        <v>20</v>
      </c>
      <c r="C1378" t="s">
        <v>26</v>
      </c>
      <c r="D1378">
        <v>75815.86</v>
      </c>
      <c r="E1378">
        <v>70159.899999999994</v>
      </c>
    </row>
    <row r="1379" spans="1:5" x14ac:dyDescent="0.25">
      <c r="A1379" t="s">
        <v>195</v>
      </c>
      <c r="B1379" t="s">
        <v>23</v>
      </c>
      <c r="C1379" t="s">
        <v>26</v>
      </c>
      <c r="D1379">
        <v>0</v>
      </c>
      <c r="E1379">
        <v>0</v>
      </c>
    </row>
    <row r="1380" spans="1:5" x14ac:dyDescent="0.25">
      <c r="A1380" t="s">
        <v>195</v>
      </c>
      <c r="B1380" t="s">
        <v>19</v>
      </c>
      <c r="C1380" t="s">
        <v>26</v>
      </c>
      <c r="D1380">
        <v>0</v>
      </c>
      <c r="E1380">
        <v>0</v>
      </c>
    </row>
    <row r="1381" spans="1:5" x14ac:dyDescent="0.25">
      <c r="A1381" t="s">
        <v>195</v>
      </c>
      <c r="B1381" t="s">
        <v>18</v>
      </c>
      <c r="C1381" t="s">
        <v>26</v>
      </c>
      <c r="D1381">
        <v>76324.89</v>
      </c>
      <c r="E1381">
        <v>75012.179999999993</v>
      </c>
    </row>
    <row r="1382" spans="1:5" x14ac:dyDescent="0.25">
      <c r="A1382" t="s">
        <v>195</v>
      </c>
      <c r="B1382" t="s">
        <v>23</v>
      </c>
      <c r="C1382" t="s">
        <v>27</v>
      </c>
      <c r="D1382">
        <v>0</v>
      </c>
      <c r="E1382">
        <v>0</v>
      </c>
    </row>
    <row r="1383" spans="1:5" x14ac:dyDescent="0.25">
      <c r="A1383" t="s">
        <v>195</v>
      </c>
      <c r="B1383" t="s">
        <v>21</v>
      </c>
      <c r="C1383" t="s">
        <v>27</v>
      </c>
      <c r="D1383">
        <v>7064.68</v>
      </c>
      <c r="E1383">
        <v>6892.37</v>
      </c>
    </row>
    <row r="1384" spans="1:5" x14ac:dyDescent="0.25">
      <c r="A1384" t="s">
        <v>195</v>
      </c>
      <c r="B1384" t="s">
        <v>18</v>
      </c>
      <c r="C1384" t="s">
        <v>27</v>
      </c>
      <c r="D1384">
        <v>101075.28</v>
      </c>
      <c r="E1384">
        <v>99336.88</v>
      </c>
    </row>
    <row r="1385" spans="1:5" x14ac:dyDescent="0.25">
      <c r="A1385" t="s">
        <v>195</v>
      </c>
      <c r="B1385" t="s">
        <v>19</v>
      </c>
      <c r="C1385" t="s">
        <v>27</v>
      </c>
      <c r="D1385">
        <v>0</v>
      </c>
      <c r="E1385">
        <v>0</v>
      </c>
    </row>
    <row r="1386" spans="1:5" x14ac:dyDescent="0.25">
      <c r="A1386" t="s">
        <v>195</v>
      </c>
      <c r="B1386" t="s">
        <v>22</v>
      </c>
      <c r="C1386" t="s">
        <v>27</v>
      </c>
      <c r="D1386">
        <v>476.16</v>
      </c>
      <c r="E1386">
        <v>471.45</v>
      </c>
    </row>
    <row r="1387" spans="1:5" x14ac:dyDescent="0.25">
      <c r="A1387" t="s">
        <v>195</v>
      </c>
      <c r="B1387" t="s">
        <v>20</v>
      </c>
      <c r="C1387" t="s">
        <v>27</v>
      </c>
      <c r="D1387">
        <v>42794.62</v>
      </c>
      <c r="E1387">
        <v>37510.5</v>
      </c>
    </row>
    <row r="1388" spans="1:5" x14ac:dyDescent="0.25">
      <c r="A1388" t="s">
        <v>195</v>
      </c>
      <c r="B1388" t="s">
        <v>21</v>
      </c>
      <c r="C1388" t="s">
        <v>28</v>
      </c>
      <c r="D1388">
        <v>4607.88</v>
      </c>
      <c r="E1388">
        <v>4495.49</v>
      </c>
    </row>
    <row r="1389" spans="1:5" x14ac:dyDescent="0.25">
      <c r="A1389" t="s">
        <v>195</v>
      </c>
      <c r="B1389" t="s">
        <v>22</v>
      </c>
      <c r="C1389" t="s">
        <v>28</v>
      </c>
      <c r="D1389">
        <v>594.38</v>
      </c>
      <c r="E1389">
        <v>588.5</v>
      </c>
    </row>
    <row r="1390" spans="1:5" x14ac:dyDescent="0.25">
      <c r="A1390" t="s">
        <v>195</v>
      </c>
      <c r="B1390" t="s">
        <v>23</v>
      </c>
      <c r="C1390" t="s">
        <v>28</v>
      </c>
      <c r="D1390">
        <v>0</v>
      </c>
      <c r="E1390">
        <v>0</v>
      </c>
    </row>
    <row r="1391" spans="1:5" x14ac:dyDescent="0.25">
      <c r="A1391" t="s">
        <v>195</v>
      </c>
      <c r="B1391" t="s">
        <v>19</v>
      </c>
      <c r="C1391" t="s">
        <v>28</v>
      </c>
      <c r="D1391">
        <v>0</v>
      </c>
      <c r="E1391">
        <v>0</v>
      </c>
    </row>
    <row r="1392" spans="1:5" x14ac:dyDescent="0.25">
      <c r="A1392" t="s">
        <v>195</v>
      </c>
      <c r="B1392" t="s">
        <v>18</v>
      </c>
      <c r="C1392" t="s">
        <v>28</v>
      </c>
      <c r="D1392">
        <v>83968.27</v>
      </c>
      <c r="E1392">
        <v>82524.100000000006</v>
      </c>
    </row>
    <row r="1393" spans="1:5" x14ac:dyDescent="0.25">
      <c r="A1393" t="s">
        <v>195</v>
      </c>
      <c r="B1393" t="s">
        <v>20</v>
      </c>
      <c r="C1393" t="s">
        <v>28</v>
      </c>
      <c r="D1393">
        <v>26001.129999999997</v>
      </c>
      <c r="E1393">
        <v>21725.43</v>
      </c>
    </row>
    <row r="1394" spans="1:5" x14ac:dyDescent="0.25">
      <c r="A1394" t="s">
        <v>195</v>
      </c>
      <c r="B1394" t="s">
        <v>19</v>
      </c>
      <c r="C1394" t="s">
        <v>29</v>
      </c>
      <c r="D1394">
        <v>0</v>
      </c>
      <c r="E1394">
        <v>0</v>
      </c>
    </row>
    <row r="1395" spans="1:5" x14ac:dyDescent="0.25">
      <c r="A1395" t="s">
        <v>195</v>
      </c>
      <c r="B1395" t="s">
        <v>22</v>
      </c>
      <c r="C1395" t="s">
        <v>29</v>
      </c>
      <c r="D1395">
        <v>576.88</v>
      </c>
      <c r="E1395">
        <v>571.16999999999996</v>
      </c>
    </row>
    <row r="1396" spans="1:5" x14ac:dyDescent="0.25">
      <c r="A1396" t="s">
        <v>195</v>
      </c>
      <c r="B1396" t="s">
        <v>18</v>
      </c>
      <c r="C1396" t="s">
        <v>29</v>
      </c>
      <c r="D1396">
        <v>65285</v>
      </c>
      <c r="E1396">
        <v>64162.16</v>
      </c>
    </row>
    <row r="1397" spans="1:5" x14ac:dyDescent="0.25">
      <c r="A1397" t="s">
        <v>195</v>
      </c>
      <c r="B1397" t="s">
        <v>20</v>
      </c>
      <c r="C1397" t="s">
        <v>29</v>
      </c>
      <c r="D1397">
        <v>31318.65</v>
      </c>
      <c r="E1397">
        <v>25631.040000000001</v>
      </c>
    </row>
    <row r="1398" spans="1:5" x14ac:dyDescent="0.25">
      <c r="A1398" t="s">
        <v>195</v>
      </c>
      <c r="B1398" t="s">
        <v>21</v>
      </c>
      <c r="C1398" t="s">
        <v>29</v>
      </c>
      <c r="D1398">
        <v>3533.66</v>
      </c>
      <c r="E1398">
        <v>3447.47</v>
      </c>
    </row>
    <row r="1399" spans="1:5" x14ac:dyDescent="0.25">
      <c r="A1399" t="s">
        <v>195</v>
      </c>
      <c r="B1399" t="s">
        <v>23</v>
      </c>
      <c r="C1399" t="s">
        <v>29</v>
      </c>
      <c r="D1399">
        <v>0</v>
      </c>
      <c r="E1399">
        <v>0</v>
      </c>
    </row>
    <row r="1400" spans="1:5" x14ac:dyDescent="0.25">
      <c r="A1400" t="s">
        <v>195</v>
      </c>
      <c r="B1400" t="s">
        <v>23</v>
      </c>
      <c r="C1400" t="s">
        <v>30</v>
      </c>
      <c r="D1400">
        <v>0</v>
      </c>
      <c r="E1400">
        <v>0</v>
      </c>
    </row>
    <row r="1401" spans="1:5" x14ac:dyDescent="0.25">
      <c r="A1401" t="s">
        <v>195</v>
      </c>
      <c r="B1401" t="s">
        <v>18</v>
      </c>
      <c r="C1401" t="s">
        <v>30</v>
      </c>
      <c r="D1401">
        <v>63251.29</v>
      </c>
      <c r="E1401">
        <v>62163.43</v>
      </c>
    </row>
    <row r="1402" spans="1:5" x14ac:dyDescent="0.25">
      <c r="A1402" t="s">
        <v>195</v>
      </c>
      <c r="B1402" t="s">
        <v>21</v>
      </c>
      <c r="C1402" t="s">
        <v>30</v>
      </c>
      <c r="D1402">
        <v>2208.23</v>
      </c>
      <c r="E1402">
        <v>2154.37</v>
      </c>
    </row>
    <row r="1403" spans="1:5" x14ac:dyDescent="0.25">
      <c r="A1403" t="s">
        <v>195</v>
      </c>
      <c r="B1403" t="s">
        <v>20</v>
      </c>
      <c r="C1403" t="s">
        <v>30</v>
      </c>
      <c r="D1403">
        <v>31203.29</v>
      </c>
      <c r="E1403">
        <v>24180.799999999999</v>
      </c>
    </row>
    <row r="1404" spans="1:5" x14ac:dyDescent="0.25">
      <c r="A1404" t="s">
        <v>195</v>
      </c>
      <c r="B1404" t="s">
        <v>22</v>
      </c>
      <c r="C1404" t="s">
        <v>30</v>
      </c>
      <c r="D1404">
        <v>533.54</v>
      </c>
      <c r="E1404">
        <v>528.26</v>
      </c>
    </row>
    <row r="1405" spans="1:5" x14ac:dyDescent="0.25">
      <c r="A1405" t="s">
        <v>195</v>
      </c>
      <c r="B1405" t="s">
        <v>19</v>
      </c>
      <c r="C1405" t="s">
        <v>30</v>
      </c>
      <c r="D1405">
        <v>0</v>
      </c>
      <c r="E1405">
        <v>0</v>
      </c>
    </row>
    <row r="1406" spans="1:5" x14ac:dyDescent="0.25">
      <c r="A1406" t="s">
        <v>224</v>
      </c>
      <c r="B1406" t="s">
        <v>22</v>
      </c>
      <c r="C1406" t="s">
        <v>25</v>
      </c>
      <c r="D1406">
        <v>6639.07</v>
      </c>
      <c r="E1406">
        <v>6573.34</v>
      </c>
    </row>
    <row r="1407" spans="1:5" x14ac:dyDescent="0.25">
      <c r="A1407" t="s">
        <v>224</v>
      </c>
      <c r="B1407" t="s">
        <v>19</v>
      </c>
      <c r="C1407" t="s">
        <v>25</v>
      </c>
      <c r="D1407">
        <v>0</v>
      </c>
      <c r="E1407">
        <v>0</v>
      </c>
    </row>
    <row r="1408" spans="1:5" x14ac:dyDescent="0.25">
      <c r="A1408" t="s">
        <v>224</v>
      </c>
      <c r="B1408" t="s">
        <v>20</v>
      </c>
      <c r="C1408" t="s">
        <v>25</v>
      </c>
      <c r="D1408">
        <v>18571.349999999999</v>
      </c>
      <c r="E1408">
        <v>17607.82</v>
      </c>
    </row>
    <row r="1409" spans="1:5" x14ac:dyDescent="0.25">
      <c r="A1409" t="s">
        <v>224</v>
      </c>
      <c r="B1409" t="s">
        <v>23</v>
      </c>
      <c r="C1409" t="s">
        <v>25</v>
      </c>
      <c r="D1409">
        <v>0</v>
      </c>
      <c r="E1409">
        <v>0</v>
      </c>
    </row>
    <row r="1410" spans="1:5" x14ac:dyDescent="0.25">
      <c r="A1410" t="s">
        <v>224</v>
      </c>
      <c r="B1410" t="s">
        <v>21</v>
      </c>
      <c r="C1410" t="s">
        <v>25</v>
      </c>
      <c r="D1410">
        <v>6952.08</v>
      </c>
      <c r="E1410">
        <v>6782.52</v>
      </c>
    </row>
    <row r="1411" spans="1:5" x14ac:dyDescent="0.25">
      <c r="A1411" t="s">
        <v>224</v>
      </c>
      <c r="B1411" t="s">
        <v>18</v>
      </c>
      <c r="C1411" t="s">
        <v>25</v>
      </c>
      <c r="D1411">
        <v>3481.58</v>
      </c>
      <c r="E1411">
        <v>3421.7</v>
      </c>
    </row>
    <row r="1412" spans="1:5" x14ac:dyDescent="0.25">
      <c r="A1412" t="s">
        <v>224</v>
      </c>
      <c r="B1412" t="s">
        <v>18</v>
      </c>
      <c r="C1412" t="s">
        <v>26</v>
      </c>
      <c r="D1412">
        <v>3871.81</v>
      </c>
      <c r="E1412">
        <v>3805.22</v>
      </c>
    </row>
    <row r="1413" spans="1:5" x14ac:dyDescent="0.25">
      <c r="A1413" t="s">
        <v>224</v>
      </c>
      <c r="B1413" t="s">
        <v>22</v>
      </c>
      <c r="C1413" t="s">
        <v>26</v>
      </c>
      <c r="D1413">
        <v>8030.69</v>
      </c>
      <c r="E1413">
        <v>7951.18</v>
      </c>
    </row>
    <row r="1414" spans="1:5" x14ac:dyDescent="0.25">
      <c r="A1414" t="s">
        <v>224</v>
      </c>
      <c r="B1414" t="s">
        <v>20</v>
      </c>
      <c r="C1414" t="s">
        <v>26</v>
      </c>
      <c r="D1414">
        <v>14469.53</v>
      </c>
      <c r="E1414">
        <v>13687.13</v>
      </c>
    </row>
    <row r="1415" spans="1:5" x14ac:dyDescent="0.25">
      <c r="A1415" t="s">
        <v>224</v>
      </c>
      <c r="B1415" t="s">
        <v>21</v>
      </c>
      <c r="C1415" t="s">
        <v>26</v>
      </c>
      <c r="D1415">
        <v>11599.56</v>
      </c>
      <c r="E1415">
        <v>11316.64</v>
      </c>
    </row>
    <row r="1416" spans="1:5" x14ac:dyDescent="0.25">
      <c r="A1416" t="s">
        <v>224</v>
      </c>
      <c r="B1416" t="s">
        <v>19</v>
      </c>
      <c r="C1416" t="s">
        <v>26</v>
      </c>
      <c r="D1416">
        <v>0</v>
      </c>
      <c r="E1416">
        <v>0</v>
      </c>
    </row>
    <row r="1417" spans="1:5" x14ac:dyDescent="0.25">
      <c r="A1417" t="s">
        <v>224</v>
      </c>
      <c r="B1417" t="s">
        <v>23</v>
      </c>
      <c r="C1417" t="s">
        <v>26</v>
      </c>
      <c r="D1417">
        <v>0</v>
      </c>
      <c r="E1417">
        <v>0</v>
      </c>
    </row>
    <row r="1418" spans="1:5" x14ac:dyDescent="0.25">
      <c r="A1418" t="s">
        <v>224</v>
      </c>
      <c r="B1418" t="s">
        <v>21</v>
      </c>
      <c r="C1418" t="s">
        <v>27</v>
      </c>
      <c r="D1418">
        <v>10925.05</v>
      </c>
      <c r="E1418">
        <v>10658.59</v>
      </c>
    </row>
    <row r="1419" spans="1:5" x14ac:dyDescent="0.25">
      <c r="A1419" t="s">
        <v>224</v>
      </c>
      <c r="B1419" t="s">
        <v>20</v>
      </c>
      <c r="C1419" t="s">
        <v>27</v>
      </c>
      <c r="D1419">
        <v>13723.1</v>
      </c>
      <c r="E1419">
        <v>12921.55</v>
      </c>
    </row>
    <row r="1420" spans="1:5" x14ac:dyDescent="0.25">
      <c r="A1420" t="s">
        <v>224</v>
      </c>
      <c r="B1420" t="s">
        <v>18</v>
      </c>
      <c r="C1420" t="s">
        <v>27</v>
      </c>
      <c r="D1420">
        <v>4839.32</v>
      </c>
      <c r="E1420">
        <v>4756.09</v>
      </c>
    </row>
    <row r="1421" spans="1:5" x14ac:dyDescent="0.25">
      <c r="A1421" t="s">
        <v>224</v>
      </c>
      <c r="B1421" t="s">
        <v>23</v>
      </c>
      <c r="C1421" t="s">
        <v>27</v>
      </c>
      <c r="D1421">
        <v>0</v>
      </c>
      <c r="E1421">
        <v>0</v>
      </c>
    </row>
    <row r="1422" spans="1:5" x14ac:dyDescent="0.25">
      <c r="A1422" t="s">
        <v>224</v>
      </c>
      <c r="B1422" t="s">
        <v>19</v>
      </c>
      <c r="C1422" t="s">
        <v>27</v>
      </c>
      <c r="D1422">
        <v>0</v>
      </c>
      <c r="E1422">
        <v>0</v>
      </c>
    </row>
    <row r="1423" spans="1:5" x14ac:dyDescent="0.25">
      <c r="A1423" t="s">
        <v>224</v>
      </c>
      <c r="B1423" t="s">
        <v>22</v>
      </c>
      <c r="C1423" t="s">
        <v>27</v>
      </c>
      <c r="D1423">
        <v>12087.3</v>
      </c>
      <c r="E1423">
        <v>11967.62</v>
      </c>
    </row>
    <row r="1424" spans="1:5" x14ac:dyDescent="0.25">
      <c r="A1424" t="s">
        <v>224</v>
      </c>
      <c r="B1424" t="s">
        <v>21</v>
      </c>
      <c r="C1424" t="s">
        <v>28</v>
      </c>
      <c r="D1424">
        <v>6680.15</v>
      </c>
      <c r="E1424">
        <v>6517.22</v>
      </c>
    </row>
    <row r="1425" spans="1:5" x14ac:dyDescent="0.25">
      <c r="A1425" t="s">
        <v>224</v>
      </c>
      <c r="B1425" t="s">
        <v>23</v>
      </c>
      <c r="C1425" t="s">
        <v>28</v>
      </c>
      <c r="D1425">
        <v>0</v>
      </c>
      <c r="E1425">
        <v>0</v>
      </c>
    </row>
    <row r="1426" spans="1:5" x14ac:dyDescent="0.25">
      <c r="A1426" t="s">
        <v>224</v>
      </c>
      <c r="B1426" t="s">
        <v>22</v>
      </c>
      <c r="C1426" t="s">
        <v>28</v>
      </c>
      <c r="D1426">
        <v>13306.97</v>
      </c>
      <c r="E1426">
        <v>13175.22</v>
      </c>
    </row>
    <row r="1427" spans="1:5" x14ac:dyDescent="0.25">
      <c r="A1427" t="s">
        <v>224</v>
      </c>
      <c r="B1427" t="s">
        <v>19</v>
      </c>
      <c r="C1427" t="s">
        <v>28</v>
      </c>
      <c r="D1427">
        <v>0</v>
      </c>
      <c r="E1427">
        <v>0</v>
      </c>
    </row>
    <row r="1428" spans="1:5" x14ac:dyDescent="0.25">
      <c r="A1428" t="s">
        <v>224</v>
      </c>
      <c r="B1428" t="s">
        <v>20</v>
      </c>
      <c r="C1428" t="s">
        <v>28</v>
      </c>
      <c r="D1428">
        <v>11673.98</v>
      </c>
      <c r="E1428">
        <v>10933.27</v>
      </c>
    </row>
    <row r="1429" spans="1:5" x14ac:dyDescent="0.25">
      <c r="A1429" t="s">
        <v>224</v>
      </c>
      <c r="B1429" t="s">
        <v>18</v>
      </c>
      <c r="C1429" t="s">
        <v>28</v>
      </c>
      <c r="D1429">
        <v>3388.99</v>
      </c>
      <c r="E1429">
        <v>3330.7</v>
      </c>
    </row>
    <row r="1430" spans="1:5" x14ac:dyDescent="0.25">
      <c r="A1430" t="s">
        <v>224</v>
      </c>
      <c r="B1430" t="s">
        <v>19</v>
      </c>
      <c r="C1430" t="s">
        <v>29</v>
      </c>
      <c r="D1430">
        <v>0</v>
      </c>
      <c r="E1430">
        <v>0</v>
      </c>
    </row>
    <row r="1431" spans="1:5" x14ac:dyDescent="0.25">
      <c r="A1431" t="s">
        <v>224</v>
      </c>
      <c r="B1431" t="s">
        <v>18</v>
      </c>
      <c r="C1431" t="s">
        <v>29</v>
      </c>
      <c r="D1431">
        <v>1872.83</v>
      </c>
      <c r="E1431">
        <v>1840.62</v>
      </c>
    </row>
    <row r="1432" spans="1:5" x14ac:dyDescent="0.25">
      <c r="A1432" t="s">
        <v>224</v>
      </c>
      <c r="B1432" t="s">
        <v>22</v>
      </c>
      <c r="C1432" t="s">
        <v>29</v>
      </c>
      <c r="D1432">
        <v>16816.86</v>
      </c>
      <c r="E1432">
        <v>16650.36</v>
      </c>
    </row>
    <row r="1433" spans="1:5" x14ac:dyDescent="0.25">
      <c r="A1433" t="s">
        <v>224</v>
      </c>
      <c r="B1433" t="s">
        <v>21</v>
      </c>
      <c r="C1433" t="s">
        <v>29</v>
      </c>
      <c r="D1433">
        <v>3698.37</v>
      </c>
      <c r="E1433">
        <v>3608.17</v>
      </c>
    </row>
    <row r="1434" spans="1:5" x14ac:dyDescent="0.25">
      <c r="A1434" t="s">
        <v>224</v>
      </c>
      <c r="B1434" t="s">
        <v>20</v>
      </c>
      <c r="C1434" t="s">
        <v>29</v>
      </c>
      <c r="D1434">
        <v>14517.88</v>
      </c>
      <c r="E1434">
        <v>13662.08</v>
      </c>
    </row>
    <row r="1435" spans="1:5" x14ac:dyDescent="0.25">
      <c r="A1435" t="s">
        <v>224</v>
      </c>
      <c r="B1435" t="s">
        <v>23</v>
      </c>
      <c r="C1435" t="s">
        <v>29</v>
      </c>
      <c r="D1435">
        <v>0</v>
      </c>
      <c r="E1435">
        <v>0</v>
      </c>
    </row>
    <row r="1436" spans="1:5" x14ac:dyDescent="0.25">
      <c r="A1436" t="s">
        <v>224</v>
      </c>
      <c r="B1436" t="s">
        <v>20</v>
      </c>
      <c r="C1436" t="s">
        <v>30</v>
      </c>
      <c r="D1436">
        <v>15234.91</v>
      </c>
      <c r="E1436">
        <v>14367.88</v>
      </c>
    </row>
    <row r="1437" spans="1:5" x14ac:dyDescent="0.25">
      <c r="A1437" t="s">
        <v>224</v>
      </c>
      <c r="B1437" t="s">
        <v>23</v>
      </c>
      <c r="C1437" t="s">
        <v>30</v>
      </c>
      <c r="D1437">
        <v>0</v>
      </c>
      <c r="E1437">
        <v>0</v>
      </c>
    </row>
    <row r="1438" spans="1:5" x14ac:dyDescent="0.25">
      <c r="A1438" t="s">
        <v>224</v>
      </c>
      <c r="B1438" t="s">
        <v>19</v>
      </c>
      <c r="C1438" t="s">
        <v>30</v>
      </c>
      <c r="D1438">
        <v>0</v>
      </c>
      <c r="E1438">
        <v>0</v>
      </c>
    </row>
    <row r="1439" spans="1:5" x14ac:dyDescent="0.25">
      <c r="A1439" t="s">
        <v>224</v>
      </c>
      <c r="B1439" t="s">
        <v>21</v>
      </c>
      <c r="C1439" t="s">
        <v>30</v>
      </c>
      <c r="D1439">
        <v>4219.24</v>
      </c>
      <c r="E1439">
        <v>4116.33</v>
      </c>
    </row>
    <row r="1440" spans="1:5" x14ac:dyDescent="0.25">
      <c r="A1440" t="s">
        <v>224</v>
      </c>
      <c r="B1440" t="s">
        <v>18</v>
      </c>
      <c r="C1440" t="s">
        <v>30</v>
      </c>
      <c r="D1440">
        <v>581.98</v>
      </c>
      <c r="E1440">
        <v>571.97</v>
      </c>
    </row>
    <row r="1441" spans="1:5" x14ac:dyDescent="0.25">
      <c r="A1441" t="s">
        <v>224</v>
      </c>
      <c r="B1441" t="s">
        <v>22</v>
      </c>
      <c r="C1441" t="s">
        <v>30</v>
      </c>
      <c r="D1441">
        <v>16806.259999999998</v>
      </c>
      <c r="E1441">
        <v>16639.86</v>
      </c>
    </row>
    <row r="1442" spans="1:5" x14ac:dyDescent="0.25">
      <c r="A1442" t="s">
        <v>225</v>
      </c>
      <c r="B1442" t="s">
        <v>19</v>
      </c>
      <c r="C1442" t="s">
        <v>25</v>
      </c>
      <c r="D1442">
        <v>0</v>
      </c>
      <c r="E1442">
        <v>0</v>
      </c>
    </row>
    <row r="1443" spans="1:5" x14ac:dyDescent="0.25">
      <c r="A1443" t="s">
        <v>225</v>
      </c>
      <c r="B1443" t="s">
        <v>22</v>
      </c>
      <c r="C1443" t="s">
        <v>25</v>
      </c>
      <c r="D1443">
        <v>186470.62</v>
      </c>
      <c r="E1443">
        <v>184624.38</v>
      </c>
    </row>
    <row r="1444" spans="1:5" x14ac:dyDescent="0.25">
      <c r="A1444" t="s">
        <v>225</v>
      </c>
      <c r="B1444" t="s">
        <v>20</v>
      </c>
      <c r="C1444" t="s">
        <v>25</v>
      </c>
      <c r="D1444">
        <v>33914.410000000003</v>
      </c>
      <c r="E1444">
        <v>32179.420000000002</v>
      </c>
    </row>
    <row r="1445" spans="1:5" x14ac:dyDescent="0.25">
      <c r="A1445" t="s">
        <v>225</v>
      </c>
      <c r="B1445" t="s">
        <v>21</v>
      </c>
      <c r="C1445" t="s">
        <v>25</v>
      </c>
      <c r="D1445">
        <v>51191.53</v>
      </c>
      <c r="E1445">
        <v>49942.96</v>
      </c>
    </row>
    <row r="1446" spans="1:5" x14ac:dyDescent="0.25">
      <c r="A1446" t="s">
        <v>225</v>
      </c>
      <c r="B1446" t="s">
        <v>18</v>
      </c>
      <c r="C1446" t="s">
        <v>25</v>
      </c>
      <c r="D1446">
        <v>17108.37</v>
      </c>
      <c r="E1446">
        <v>16814.12</v>
      </c>
    </row>
    <row r="1447" spans="1:5" x14ac:dyDescent="0.25">
      <c r="A1447" t="s">
        <v>225</v>
      </c>
      <c r="B1447" t="s">
        <v>23</v>
      </c>
      <c r="C1447" t="s">
        <v>25</v>
      </c>
      <c r="D1447">
        <v>20777.599999999999</v>
      </c>
      <c r="E1447">
        <v>18888.73</v>
      </c>
    </row>
    <row r="1448" spans="1:5" x14ac:dyDescent="0.25">
      <c r="A1448" t="s">
        <v>225</v>
      </c>
      <c r="B1448" t="s">
        <v>20</v>
      </c>
      <c r="C1448" t="s">
        <v>26</v>
      </c>
      <c r="D1448">
        <v>29668.07</v>
      </c>
      <c r="E1448">
        <v>28562.920000000002</v>
      </c>
    </row>
    <row r="1449" spans="1:5" x14ac:dyDescent="0.25">
      <c r="A1449" t="s">
        <v>225</v>
      </c>
      <c r="B1449" t="s">
        <v>22</v>
      </c>
      <c r="C1449" t="s">
        <v>26</v>
      </c>
      <c r="D1449">
        <v>243861.55</v>
      </c>
      <c r="E1449">
        <v>241447.08</v>
      </c>
    </row>
    <row r="1450" spans="1:5" x14ac:dyDescent="0.25">
      <c r="A1450" t="s">
        <v>225</v>
      </c>
      <c r="B1450" t="s">
        <v>21</v>
      </c>
      <c r="C1450" t="s">
        <v>26</v>
      </c>
      <c r="D1450">
        <v>54224.13</v>
      </c>
      <c r="E1450">
        <v>52901.59</v>
      </c>
    </row>
    <row r="1451" spans="1:5" x14ac:dyDescent="0.25">
      <c r="A1451" t="s">
        <v>225</v>
      </c>
      <c r="B1451" t="s">
        <v>23</v>
      </c>
      <c r="C1451" t="s">
        <v>26</v>
      </c>
      <c r="D1451">
        <v>34118.58</v>
      </c>
      <c r="E1451">
        <v>31016.89</v>
      </c>
    </row>
    <row r="1452" spans="1:5" x14ac:dyDescent="0.25">
      <c r="A1452" t="s">
        <v>225</v>
      </c>
      <c r="B1452" t="s">
        <v>18</v>
      </c>
      <c r="C1452" t="s">
        <v>26</v>
      </c>
      <c r="D1452">
        <v>22503.27</v>
      </c>
      <c r="E1452">
        <v>22116.240000000002</v>
      </c>
    </row>
    <row r="1453" spans="1:5" x14ac:dyDescent="0.25">
      <c r="A1453" t="s">
        <v>225</v>
      </c>
      <c r="B1453" t="s">
        <v>19</v>
      </c>
      <c r="C1453" t="s">
        <v>26</v>
      </c>
      <c r="D1453">
        <v>0</v>
      </c>
      <c r="E1453">
        <v>0</v>
      </c>
    </row>
    <row r="1454" spans="1:5" x14ac:dyDescent="0.25">
      <c r="A1454" t="s">
        <v>225</v>
      </c>
      <c r="B1454" t="s">
        <v>23</v>
      </c>
      <c r="C1454" t="s">
        <v>27</v>
      </c>
      <c r="D1454">
        <v>26208.080000000002</v>
      </c>
      <c r="E1454">
        <v>23825.53</v>
      </c>
    </row>
    <row r="1455" spans="1:5" x14ac:dyDescent="0.25">
      <c r="A1455" t="s">
        <v>225</v>
      </c>
      <c r="B1455" t="s">
        <v>18</v>
      </c>
      <c r="C1455" t="s">
        <v>27</v>
      </c>
      <c r="D1455">
        <v>45400.800000000003</v>
      </c>
      <c r="E1455">
        <v>44619.95</v>
      </c>
    </row>
    <row r="1456" spans="1:5" x14ac:dyDescent="0.25">
      <c r="A1456" t="s">
        <v>225</v>
      </c>
      <c r="B1456" t="s">
        <v>22</v>
      </c>
      <c r="C1456" t="s">
        <v>27</v>
      </c>
      <c r="D1456">
        <v>250085.51</v>
      </c>
      <c r="E1456">
        <v>247609.42</v>
      </c>
    </row>
    <row r="1457" spans="1:5" x14ac:dyDescent="0.25">
      <c r="A1457" t="s">
        <v>225</v>
      </c>
      <c r="B1457" t="s">
        <v>21</v>
      </c>
      <c r="C1457" t="s">
        <v>27</v>
      </c>
      <c r="D1457">
        <v>49438.82</v>
      </c>
      <c r="E1457">
        <v>48233</v>
      </c>
    </row>
    <row r="1458" spans="1:5" x14ac:dyDescent="0.25">
      <c r="A1458" t="s">
        <v>225</v>
      </c>
      <c r="B1458" t="s">
        <v>19</v>
      </c>
      <c r="C1458" t="s">
        <v>27</v>
      </c>
      <c r="D1458">
        <v>0</v>
      </c>
      <c r="E1458">
        <v>0</v>
      </c>
    </row>
    <row r="1459" spans="1:5" x14ac:dyDescent="0.25">
      <c r="A1459" t="s">
        <v>225</v>
      </c>
      <c r="B1459" t="s">
        <v>20</v>
      </c>
      <c r="C1459" t="s">
        <v>27</v>
      </c>
      <c r="D1459">
        <v>25651.339999999997</v>
      </c>
      <c r="E1459">
        <v>24545.45</v>
      </c>
    </row>
    <row r="1460" spans="1:5" x14ac:dyDescent="0.25">
      <c r="A1460" t="s">
        <v>225</v>
      </c>
      <c r="B1460" t="s">
        <v>21</v>
      </c>
      <c r="C1460" t="s">
        <v>28</v>
      </c>
      <c r="D1460">
        <v>30440.22</v>
      </c>
      <c r="E1460">
        <v>29697.78</v>
      </c>
    </row>
    <row r="1461" spans="1:5" x14ac:dyDescent="0.25">
      <c r="A1461" t="s">
        <v>225</v>
      </c>
      <c r="B1461" t="s">
        <v>22</v>
      </c>
      <c r="C1461" t="s">
        <v>28</v>
      </c>
      <c r="D1461">
        <v>348678.98</v>
      </c>
      <c r="E1461">
        <v>345226.71</v>
      </c>
    </row>
    <row r="1462" spans="1:5" x14ac:dyDescent="0.25">
      <c r="A1462" t="s">
        <v>225</v>
      </c>
      <c r="B1462" t="s">
        <v>18</v>
      </c>
      <c r="C1462" t="s">
        <v>28</v>
      </c>
      <c r="D1462">
        <v>43708.1</v>
      </c>
      <c r="E1462">
        <v>42956.36</v>
      </c>
    </row>
    <row r="1463" spans="1:5" x14ac:dyDescent="0.25">
      <c r="A1463" t="s">
        <v>225</v>
      </c>
      <c r="B1463" t="s">
        <v>23</v>
      </c>
      <c r="C1463" t="s">
        <v>28</v>
      </c>
      <c r="D1463">
        <v>72640.36</v>
      </c>
      <c r="E1463">
        <v>66036.69</v>
      </c>
    </row>
    <row r="1464" spans="1:5" x14ac:dyDescent="0.25">
      <c r="A1464" t="s">
        <v>225</v>
      </c>
      <c r="B1464" t="s">
        <v>20</v>
      </c>
      <c r="C1464" t="s">
        <v>28</v>
      </c>
      <c r="D1464">
        <v>19354.95</v>
      </c>
      <c r="E1464">
        <v>18578.239999999998</v>
      </c>
    </row>
    <row r="1465" spans="1:5" x14ac:dyDescent="0.25">
      <c r="A1465" t="s">
        <v>225</v>
      </c>
      <c r="B1465" t="s">
        <v>19</v>
      </c>
      <c r="C1465" t="s">
        <v>28</v>
      </c>
      <c r="D1465">
        <v>0</v>
      </c>
      <c r="E1465">
        <v>0</v>
      </c>
    </row>
    <row r="1466" spans="1:5" x14ac:dyDescent="0.25">
      <c r="A1466" t="s">
        <v>225</v>
      </c>
      <c r="B1466" t="s">
        <v>23</v>
      </c>
      <c r="C1466" t="s">
        <v>29</v>
      </c>
      <c r="D1466">
        <v>117760.12</v>
      </c>
      <c r="E1466">
        <v>107054.65</v>
      </c>
    </row>
    <row r="1467" spans="1:5" x14ac:dyDescent="0.25">
      <c r="A1467" t="s">
        <v>225</v>
      </c>
      <c r="B1467" t="s">
        <v>19</v>
      </c>
      <c r="C1467" t="s">
        <v>29</v>
      </c>
      <c r="D1467">
        <v>0</v>
      </c>
      <c r="E1467">
        <v>0</v>
      </c>
    </row>
    <row r="1468" spans="1:5" x14ac:dyDescent="0.25">
      <c r="A1468" t="s">
        <v>225</v>
      </c>
      <c r="B1468" t="s">
        <v>22</v>
      </c>
      <c r="C1468" t="s">
        <v>29</v>
      </c>
      <c r="D1468">
        <v>447726.85</v>
      </c>
      <c r="E1468">
        <v>443293.91</v>
      </c>
    </row>
    <row r="1469" spans="1:5" x14ac:dyDescent="0.25">
      <c r="A1469" t="s">
        <v>225</v>
      </c>
      <c r="B1469" t="s">
        <v>21</v>
      </c>
      <c r="C1469" t="s">
        <v>29</v>
      </c>
      <c r="D1469">
        <v>34047.49</v>
      </c>
      <c r="E1469">
        <v>33217.06</v>
      </c>
    </row>
    <row r="1470" spans="1:5" x14ac:dyDescent="0.25">
      <c r="A1470" t="s">
        <v>225</v>
      </c>
      <c r="B1470" t="s">
        <v>20</v>
      </c>
      <c r="C1470" t="s">
        <v>29</v>
      </c>
      <c r="D1470">
        <v>28639.11</v>
      </c>
      <c r="E1470">
        <v>27351.59</v>
      </c>
    </row>
    <row r="1471" spans="1:5" x14ac:dyDescent="0.25">
      <c r="A1471" t="s">
        <v>225</v>
      </c>
      <c r="B1471" t="s">
        <v>18</v>
      </c>
      <c r="C1471" t="s">
        <v>29</v>
      </c>
      <c r="D1471">
        <v>34021.19</v>
      </c>
      <c r="E1471">
        <v>33436.06</v>
      </c>
    </row>
    <row r="1472" spans="1:5" x14ac:dyDescent="0.25">
      <c r="A1472" t="s">
        <v>225</v>
      </c>
      <c r="B1472" t="s">
        <v>23</v>
      </c>
      <c r="C1472" t="s">
        <v>30</v>
      </c>
      <c r="D1472">
        <v>90465.01</v>
      </c>
      <c r="E1472">
        <v>82240.92</v>
      </c>
    </row>
    <row r="1473" spans="1:5" x14ac:dyDescent="0.25">
      <c r="A1473" t="s">
        <v>225</v>
      </c>
      <c r="B1473" t="s">
        <v>19</v>
      </c>
      <c r="C1473" t="s">
        <v>30</v>
      </c>
      <c r="D1473">
        <v>0</v>
      </c>
      <c r="E1473">
        <v>0</v>
      </c>
    </row>
    <row r="1474" spans="1:5" x14ac:dyDescent="0.25">
      <c r="A1474" t="s">
        <v>225</v>
      </c>
      <c r="B1474" t="s">
        <v>20</v>
      </c>
      <c r="C1474" t="s">
        <v>30</v>
      </c>
      <c r="D1474">
        <v>27221.82</v>
      </c>
      <c r="E1474">
        <v>25971.57</v>
      </c>
    </row>
    <row r="1475" spans="1:5" x14ac:dyDescent="0.25">
      <c r="A1475" t="s">
        <v>225</v>
      </c>
      <c r="B1475" t="s">
        <v>22</v>
      </c>
      <c r="C1475" t="s">
        <v>30</v>
      </c>
      <c r="D1475">
        <v>399523.72</v>
      </c>
      <c r="E1475">
        <v>395568.04</v>
      </c>
    </row>
    <row r="1476" spans="1:5" x14ac:dyDescent="0.25">
      <c r="A1476" t="s">
        <v>225</v>
      </c>
      <c r="B1476" t="s">
        <v>21</v>
      </c>
      <c r="C1476" t="s">
        <v>30</v>
      </c>
      <c r="D1476">
        <v>32495.66</v>
      </c>
      <c r="E1476">
        <v>31703.08</v>
      </c>
    </row>
    <row r="1477" spans="1:5" x14ac:dyDescent="0.25">
      <c r="A1477" t="s">
        <v>225</v>
      </c>
      <c r="B1477" t="s">
        <v>18</v>
      </c>
      <c r="C1477" t="s">
        <v>30</v>
      </c>
      <c r="D1477">
        <v>33058.25</v>
      </c>
      <c r="E1477">
        <v>32489.68</v>
      </c>
    </row>
    <row r="1478" spans="1:5" x14ac:dyDescent="0.25">
      <c r="A1478" t="s">
        <v>226</v>
      </c>
      <c r="B1478" t="s">
        <v>19</v>
      </c>
      <c r="C1478" t="s">
        <v>25</v>
      </c>
      <c r="D1478">
        <v>0</v>
      </c>
      <c r="E1478">
        <v>0</v>
      </c>
    </row>
    <row r="1479" spans="1:5" x14ac:dyDescent="0.25">
      <c r="A1479" t="s">
        <v>226</v>
      </c>
      <c r="B1479" t="s">
        <v>23</v>
      </c>
      <c r="C1479" t="s">
        <v>25</v>
      </c>
      <c r="D1479">
        <v>0</v>
      </c>
      <c r="E1479">
        <v>0</v>
      </c>
    </row>
    <row r="1480" spans="1:5" x14ac:dyDescent="0.25">
      <c r="A1480" t="s">
        <v>226</v>
      </c>
      <c r="B1480" t="s">
        <v>20</v>
      </c>
      <c r="C1480" t="s">
        <v>25</v>
      </c>
      <c r="D1480">
        <v>31250.129999999997</v>
      </c>
      <c r="E1480">
        <v>28831.53</v>
      </c>
    </row>
    <row r="1481" spans="1:5" x14ac:dyDescent="0.25">
      <c r="A1481" t="s">
        <v>226</v>
      </c>
      <c r="B1481" t="s">
        <v>22</v>
      </c>
      <c r="C1481" t="s">
        <v>25</v>
      </c>
      <c r="D1481">
        <v>6853.13</v>
      </c>
      <c r="E1481">
        <v>6785.28</v>
      </c>
    </row>
    <row r="1482" spans="1:5" x14ac:dyDescent="0.25">
      <c r="A1482" t="s">
        <v>226</v>
      </c>
      <c r="B1482" t="s">
        <v>18</v>
      </c>
      <c r="C1482" t="s">
        <v>25</v>
      </c>
      <c r="D1482">
        <v>7010.85</v>
      </c>
      <c r="E1482">
        <v>6890.27</v>
      </c>
    </row>
    <row r="1483" spans="1:5" x14ac:dyDescent="0.25">
      <c r="A1483" t="s">
        <v>226</v>
      </c>
      <c r="B1483" t="s">
        <v>21</v>
      </c>
      <c r="C1483" t="s">
        <v>25</v>
      </c>
      <c r="D1483">
        <v>258163.96</v>
      </c>
      <c r="E1483">
        <v>251867.28</v>
      </c>
    </row>
    <row r="1484" spans="1:5" x14ac:dyDescent="0.25">
      <c r="A1484" t="s">
        <v>226</v>
      </c>
      <c r="B1484" t="s">
        <v>18</v>
      </c>
      <c r="C1484" t="s">
        <v>26</v>
      </c>
      <c r="D1484">
        <v>6483.25</v>
      </c>
      <c r="E1484">
        <v>6371.74</v>
      </c>
    </row>
    <row r="1485" spans="1:5" x14ac:dyDescent="0.25">
      <c r="A1485" t="s">
        <v>226</v>
      </c>
      <c r="B1485" t="s">
        <v>21</v>
      </c>
      <c r="C1485" t="s">
        <v>26</v>
      </c>
      <c r="D1485">
        <v>317768.69</v>
      </c>
      <c r="E1485">
        <v>310018.23</v>
      </c>
    </row>
    <row r="1486" spans="1:5" x14ac:dyDescent="0.25">
      <c r="A1486" t="s">
        <v>226</v>
      </c>
      <c r="B1486" t="s">
        <v>20</v>
      </c>
      <c r="C1486" t="s">
        <v>26</v>
      </c>
      <c r="D1486">
        <v>29965.57</v>
      </c>
      <c r="E1486">
        <v>27537.68</v>
      </c>
    </row>
    <row r="1487" spans="1:5" x14ac:dyDescent="0.25">
      <c r="A1487" t="s">
        <v>226</v>
      </c>
      <c r="B1487" t="s">
        <v>19</v>
      </c>
      <c r="C1487" t="s">
        <v>26</v>
      </c>
      <c r="D1487">
        <v>0</v>
      </c>
      <c r="E1487">
        <v>0</v>
      </c>
    </row>
    <row r="1488" spans="1:5" x14ac:dyDescent="0.25">
      <c r="A1488" t="s">
        <v>226</v>
      </c>
      <c r="B1488" t="s">
        <v>23</v>
      </c>
      <c r="C1488" t="s">
        <v>26</v>
      </c>
      <c r="D1488">
        <v>0</v>
      </c>
      <c r="E1488">
        <v>0</v>
      </c>
    </row>
    <row r="1489" spans="1:5" x14ac:dyDescent="0.25">
      <c r="A1489" t="s">
        <v>226</v>
      </c>
      <c r="B1489" t="s">
        <v>22</v>
      </c>
      <c r="C1489" t="s">
        <v>26</v>
      </c>
      <c r="D1489">
        <v>8982.15</v>
      </c>
      <c r="E1489">
        <v>8893.2199999999993</v>
      </c>
    </row>
    <row r="1490" spans="1:5" x14ac:dyDescent="0.25">
      <c r="A1490" t="s">
        <v>226</v>
      </c>
      <c r="B1490" t="s">
        <v>23</v>
      </c>
      <c r="C1490" t="s">
        <v>27</v>
      </c>
      <c r="D1490">
        <v>0</v>
      </c>
      <c r="E1490">
        <v>0</v>
      </c>
    </row>
    <row r="1491" spans="1:5" x14ac:dyDescent="0.25">
      <c r="A1491" t="s">
        <v>226</v>
      </c>
      <c r="B1491" t="s">
        <v>21</v>
      </c>
      <c r="C1491" t="s">
        <v>27</v>
      </c>
      <c r="D1491">
        <v>267711.24</v>
      </c>
      <c r="E1491">
        <v>261181.7</v>
      </c>
    </row>
    <row r="1492" spans="1:5" x14ac:dyDescent="0.25">
      <c r="A1492" t="s">
        <v>226</v>
      </c>
      <c r="B1492" t="s">
        <v>22</v>
      </c>
      <c r="C1492" t="s">
        <v>27</v>
      </c>
      <c r="D1492">
        <v>14322.66</v>
      </c>
      <c r="E1492">
        <v>14180.85</v>
      </c>
    </row>
    <row r="1493" spans="1:5" x14ac:dyDescent="0.25">
      <c r="A1493" t="s">
        <v>226</v>
      </c>
      <c r="B1493" t="s">
        <v>19</v>
      </c>
      <c r="C1493" t="s">
        <v>27</v>
      </c>
      <c r="D1493">
        <v>0</v>
      </c>
      <c r="E1493">
        <v>0</v>
      </c>
    </row>
    <row r="1494" spans="1:5" x14ac:dyDescent="0.25">
      <c r="A1494" t="s">
        <v>226</v>
      </c>
      <c r="B1494" t="s">
        <v>18</v>
      </c>
      <c r="C1494" t="s">
        <v>27</v>
      </c>
      <c r="D1494">
        <v>9293.8700000000008</v>
      </c>
      <c r="E1494">
        <v>9134.02</v>
      </c>
    </row>
    <row r="1495" spans="1:5" x14ac:dyDescent="0.25">
      <c r="A1495" t="s">
        <v>226</v>
      </c>
      <c r="B1495" t="s">
        <v>20</v>
      </c>
      <c r="C1495" t="s">
        <v>27</v>
      </c>
      <c r="D1495">
        <v>28498.2</v>
      </c>
      <c r="E1495">
        <v>25940.97</v>
      </c>
    </row>
    <row r="1496" spans="1:5" x14ac:dyDescent="0.25">
      <c r="A1496" t="s">
        <v>226</v>
      </c>
      <c r="B1496" t="s">
        <v>19</v>
      </c>
      <c r="C1496" t="s">
        <v>28</v>
      </c>
      <c r="D1496">
        <v>0</v>
      </c>
      <c r="E1496">
        <v>0</v>
      </c>
    </row>
    <row r="1497" spans="1:5" x14ac:dyDescent="0.25">
      <c r="A1497" t="s">
        <v>226</v>
      </c>
      <c r="B1497" t="s">
        <v>22</v>
      </c>
      <c r="C1497" t="s">
        <v>28</v>
      </c>
      <c r="D1497">
        <v>19174.13</v>
      </c>
      <c r="E1497">
        <v>18984.29</v>
      </c>
    </row>
    <row r="1498" spans="1:5" x14ac:dyDescent="0.25">
      <c r="A1498" t="s">
        <v>226</v>
      </c>
      <c r="B1498" t="s">
        <v>18</v>
      </c>
      <c r="C1498" t="s">
        <v>28</v>
      </c>
      <c r="D1498">
        <v>5592.68</v>
      </c>
      <c r="E1498">
        <v>5496.49</v>
      </c>
    </row>
    <row r="1499" spans="1:5" x14ac:dyDescent="0.25">
      <c r="A1499" t="s">
        <v>226</v>
      </c>
      <c r="B1499" t="s">
        <v>23</v>
      </c>
      <c r="C1499" t="s">
        <v>28</v>
      </c>
      <c r="D1499">
        <v>0</v>
      </c>
      <c r="E1499">
        <v>0</v>
      </c>
    </row>
    <row r="1500" spans="1:5" x14ac:dyDescent="0.25">
      <c r="A1500" t="s">
        <v>226</v>
      </c>
      <c r="B1500" t="s">
        <v>20</v>
      </c>
      <c r="C1500" t="s">
        <v>28</v>
      </c>
      <c r="D1500">
        <v>25518.54</v>
      </c>
      <c r="E1500">
        <v>23394.09</v>
      </c>
    </row>
    <row r="1501" spans="1:5" x14ac:dyDescent="0.25">
      <c r="A1501" t="s">
        <v>226</v>
      </c>
      <c r="B1501" t="s">
        <v>21</v>
      </c>
      <c r="C1501" t="s">
        <v>28</v>
      </c>
      <c r="D1501">
        <v>200126.2</v>
      </c>
      <c r="E1501">
        <v>195245.07</v>
      </c>
    </row>
    <row r="1502" spans="1:5" x14ac:dyDescent="0.25">
      <c r="A1502" t="s">
        <v>226</v>
      </c>
      <c r="B1502" t="s">
        <v>18</v>
      </c>
      <c r="C1502" t="s">
        <v>29</v>
      </c>
      <c r="D1502">
        <v>3549.28</v>
      </c>
      <c r="E1502">
        <v>3488.24</v>
      </c>
    </row>
    <row r="1503" spans="1:5" x14ac:dyDescent="0.25">
      <c r="A1503" t="s">
        <v>226</v>
      </c>
      <c r="B1503" t="s">
        <v>22</v>
      </c>
      <c r="C1503" t="s">
        <v>29</v>
      </c>
      <c r="D1503">
        <v>20698.060000000001</v>
      </c>
      <c r="E1503">
        <v>20493.13</v>
      </c>
    </row>
    <row r="1504" spans="1:5" x14ac:dyDescent="0.25">
      <c r="A1504" t="s">
        <v>226</v>
      </c>
      <c r="B1504" t="s">
        <v>23</v>
      </c>
      <c r="C1504" t="s">
        <v>29</v>
      </c>
      <c r="D1504">
        <v>0</v>
      </c>
      <c r="E1504">
        <v>0</v>
      </c>
    </row>
    <row r="1505" spans="1:5" x14ac:dyDescent="0.25">
      <c r="A1505" t="s">
        <v>226</v>
      </c>
      <c r="B1505" t="s">
        <v>20</v>
      </c>
      <c r="C1505" t="s">
        <v>29</v>
      </c>
      <c r="D1505">
        <v>25440.3</v>
      </c>
      <c r="E1505">
        <v>22978.980000000003</v>
      </c>
    </row>
    <row r="1506" spans="1:5" x14ac:dyDescent="0.25">
      <c r="A1506" t="s">
        <v>226</v>
      </c>
      <c r="B1506" t="s">
        <v>19</v>
      </c>
      <c r="C1506" t="s">
        <v>29</v>
      </c>
      <c r="D1506">
        <v>0</v>
      </c>
      <c r="E1506">
        <v>0</v>
      </c>
    </row>
    <row r="1507" spans="1:5" x14ac:dyDescent="0.25">
      <c r="A1507" t="s">
        <v>226</v>
      </c>
      <c r="B1507" t="s">
        <v>21</v>
      </c>
      <c r="C1507" t="s">
        <v>29</v>
      </c>
      <c r="D1507">
        <v>140361.70000000001</v>
      </c>
      <c r="E1507">
        <v>136938.23999999999</v>
      </c>
    </row>
    <row r="1508" spans="1:5" x14ac:dyDescent="0.25">
      <c r="A1508" t="s">
        <v>226</v>
      </c>
      <c r="B1508" t="s">
        <v>23</v>
      </c>
      <c r="C1508" t="s">
        <v>30</v>
      </c>
      <c r="D1508">
        <v>0</v>
      </c>
      <c r="E1508">
        <v>0</v>
      </c>
    </row>
    <row r="1509" spans="1:5" x14ac:dyDescent="0.25">
      <c r="A1509" t="s">
        <v>226</v>
      </c>
      <c r="B1509" t="s">
        <v>21</v>
      </c>
      <c r="C1509" t="s">
        <v>30</v>
      </c>
      <c r="D1509">
        <v>132036.26999999999</v>
      </c>
      <c r="E1509">
        <v>128815.87</v>
      </c>
    </row>
    <row r="1510" spans="1:5" x14ac:dyDescent="0.25">
      <c r="A1510" t="s">
        <v>226</v>
      </c>
      <c r="B1510" t="s">
        <v>22</v>
      </c>
      <c r="C1510" t="s">
        <v>30</v>
      </c>
      <c r="D1510">
        <v>21850.52</v>
      </c>
      <c r="E1510">
        <v>21634.18</v>
      </c>
    </row>
    <row r="1511" spans="1:5" x14ac:dyDescent="0.25">
      <c r="A1511" t="s">
        <v>226</v>
      </c>
      <c r="B1511" t="s">
        <v>19</v>
      </c>
      <c r="C1511" t="s">
        <v>30</v>
      </c>
      <c r="D1511">
        <v>0</v>
      </c>
      <c r="E1511">
        <v>0</v>
      </c>
    </row>
    <row r="1512" spans="1:5" x14ac:dyDescent="0.25">
      <c r="A1512" t="s">
        <v>226</v>
      </c>
      <c r="B1512" t="s">
        <v>20</v>
      </c>
      <c r="C1512" t="s">
        <v>30</v>
      </c>
      <c r="D1512">
        <v>24857.510000000002</v>
      </c>
      <c r="E1512">
        <v>22649.96</v>
      </c>
    </row>
    <row r="1513" spans="1:5" x14ac:dyDescent="0.25">
      <c r="A1513" t="s">
        <v>226</v>
      </c>
      <c r="B1513" t="s">
        <v>18</v>
      </c>
      <c r="C1513" t="s">
        <v>30</v>
      </c>
      <c r="D1513">
        <v>3789.49</v>
      </c>
      <c r="E1513">
        <v>3724.31</v>
      </c>
    </row>
    <row r="1514" spans="1:5" x14ac:dyDescent="0.25">
      <c r="A1514" t="s">
        <v>227</v>
      </c>
      <c r="B1514" t="s">
        <v>20</v>
      </c>
      <c r="C1514" t="s">
        <v>25</v>
      </c>
      <c r="D1514">
        <v>189404.27000000002</v>
      </c>
      <c r="E1514">
        <v>183445.78</v>
      </c>
    </row>
    <row r="1515" spans="1:5" x14ac:dyDescent="0.25">
      <c r="A1515" t="s">
        <v>227</v>
      </c>
      <c r="B1515" t="s">
        <v>19</v>
      </c>
      <c r="C1515" t="s">
        <v>25</v>
      </c>
      <c r="D1515">
        <v>2312082</v>
      </c>
      <c r="E1515">
        <v>2226987</v>
      </c>
    </row>
    <row r="1516" spans="1:5" x14ac:dyDescent="0.25">
      <c r="A1516" t="s">
        <v>227</v>
      </c>
      <c r="B1516" t="s">
        <v>22</v>
      </c>
      <c r="C1516" t="s">
        <v>25</v>
      </c>
      <c r="D1516">
        <v>3419.39</v>
      </c>
      <c r="E1516">
        <v>3385.53</v>
      </c>
    </row>
    <row r="1517" spans="1:5" x14ac:dyDescent="0.25">
      <c r="A1517" t="s">
        <v>227</v>
      </c>
      <c r="B1517" t="s">
        <v>21</v>
      </c>
      <c r="C1517" t="s">
        <v>25</v>
      </c>
      <c r="D1517">
        <v>168635.43</v>
      </c>
      <c r="E1517">
        <v>164522.37</v>
      </c>
    </row>
    <row r="1518" spans="1:5" x14ac:dyDescent="0.25">
      <c r="A1518" t="s">
        <v>227</v>
      </c>
      <c r="B1518" t="s">
        <v>23</v>
      </c>
      <c r="C1518" t="s">
        <v>25</v>
      </c>
      <c r="D1518">
        <v>0</v>
      </c>
      <c r="E1518">
        <v>0</v>
      </c>
    </row>
    <row r="1519" spans="1:5" x14ac:dyDescent="0.25">
      <c r="A1519" t="s">
        <v>227</v>
      </c>
      <c r="B1519" t="s">
        <v>18</v>
      </c>
      <c r="C1519" t="s">
        <v>25</v>
      </c>
      <c r="D1519">
        <v>80714.94</v>
      </c>
      <c r="E1519">
        <v>79326.720000000001</v>
      </c>
    </row>
    <row r="1520" spans="1:5" x14ac:dyDescent="0.25">
      <c r="A1520" t="s">
        <v>227</v>
      </c>
      <c r="B1520" t="s">
        <v>23</v>
      </c>
      <c r="C1520" t="s">
        <v>26</v>
      </c>
      <c r="D1520">
        <v>0</v>
      </c>
      <c r="E1520">
        <v>0</v>
      </c>
    </row>
    <row r="1521" spans="1:5" x14ac:dyDescent="0.25">
      <c r="A1521" t="s">
        <v>227</v>
      </c>
      <c r="B1521" t="s">
        <v>21</v>
      </c>
      <c r="C1521" t="s">
        <v>26</v>
      </c>
      <c r="D1521">
        <v>169604.55</v>
      </c>
      <c r="E1521">
        <v>165467.85</v>
      </c>
    </row>
    <row r="1522" spans="1:5" x14ac:dyDescent="0.25">
      <c r="A1522" t="s">
        <v>227</v>
      </c>
      <c r="B1522" t="s">
        <v>18</v>
      </c>
      <c r="C1522" t="s">
        <v>26</v>
      </c>
      <c r="D1522">
        <v>66658.210000000006</v>
      </c>
      <c r="E1522">
        <v>65511.75</v>
      </c>
    </row>
    <row r="1523" spans="1:5" x14ac:dyDescent="0.25">
      <c r="A1523" t="s">
        <v>227</v>
      </c>
      <c r="B1523" t="s">
        <v>20</v>
      </c>
      <c r="C1523" t="s">
        <v>26</v>
      </c>
      <c r="D1523">
        <v>157700.16</v>
      </c>
      <c r="E1523">
        <v>150457.07</v>
      </c>
    </row>
    <row r="1524" spans="1:5" x14ac:dyDescent="0.25">
      <c r="A1524" t="s">
        <v>227</v>
      </c>
      <c r="B1524" t="s">
        <v>19</v>
      </c>
      <c r="C1524" t="s">
        <v>26</v>
      </c>
      <c r="D1524">
        <v>1975717</v>
      </c>
      <c r="E1524">
        <v>1895228</v>
      </c>
    </row>
    <row r="1525" spans="1:5" x14ac:dyDescent="0.25">
      <c r="A1525" t="s">
        <v>227</v>
      </c>
      <c r="B1525" t="s">
        <v>22</v>
      </c>
      <c r="C1525" t="s">
        <v>26</v>
      </c>
      <c r="D1525">
        <v>4508.8999999999996</v>
      </c>
      <c r="E1525">
        <v>4464.26</v>
      </c>
    </row>
    <row r="1526" spans="1:5" x14ac:dyDescent="0.25">
      <c r="A1526" t="s">
        <v>227</v>
      </c>
      <c r="B1526" t="s">
        <v>22</v>
      </c>
      <c r="C1526" t="s">
        <v>27</v>
      </c>
      <c r="D1526">
        <v>5757.95</v>
      </c>
      <c r="E1526">
        <v>5700.94</v>
      </c>
    </row>
    <row r="1527" spans="1:5" x14ac:dyDescent="0.25">
      <c r="A1527" t="s">
        <v>227</v>
      </c>
      <c r="B1527" t="s">
        <v>23</v>
      </c>
      <c r="C1527" t="s">
        <v>27</v>
      </c>
      <c r="D1527">
        <v>0</v>
      </c>
      <c r="E1527">
        <v>0</v>
      </c>
    </row>
    <row r="1528" spans="1:5" x14ac:dyDescent="0.25">
      <c r="A1528" t="s">
        <v>227</v>
      </c>
      <c r="B1528" t="s">
        <v>21</v>
      </c>
      <c r="C1528" t="s">
        <v>27</v>
      </c>
      <c r="D1528">
        <v>130087.63</v>
      </c>
      <c r="E1528">
        <v>126914.76</v>
      </c>
    </row>
    <row r="1529" spans="1:5" x14ac:dyDescent="0.25">
      <c r="A1529" t="s">
        <v>227</v>
      </c>
      <c r="B1529" t="s">
        <v>18</v>
      </c>
      <c r="C1529" t="s">
        <v>27</v>
      </c>
      <c r="D1529">
        <v>138472.82999999999</v>
      </c>
      <c r="E1529">
        <v>136091.23000000001</v>
      </c>
    </row>
    <row r="1530" spans="1:5" x14ac:dyDescent="0.25">
      <c r="A1530" t="s">
        <v>227</v>
      </c>
      <c r="B1530" t="s">
        <v>19</v>
      </c>
      <c r="C1530" t="s">
        <v>27</v>
      </c>
      <c r="D1530">
        <v>2071459</v>
      </c>
      <c r="E1530">
        <v>1991077</v>
      </c>
    </row>
    <row r="1531" spans="1:5" x14ac:dyDescent="0.25">
      <c r="A1531" t="s">
        <v>227</v>
      </c>
      <c r="B1531" t="s">
        <v>20</v>
      </c>
      <c r="C1531" t="s">
        <v>27</v>
      </c>
      <c r="D1531">
        <v>197984.94</v>
      </c>
      <c r="E1531">
        <v>169360.34999999998</v>
      </c>
    </row>
    <row r="1532" spans="1:5" x14ac:dyDescent="0.25">
      <c r="A1532" t="s">
        <v>227</v>
      </c>
      <c r="B1532" t="s">
        <v>21</v>
      </c>
      <c r="C1532" t="s">
        <v>28</v>
      </c>
      <c r="D1532">
        <v>140564.49</v>
      </c>
      <c r="E1532">
        <v>137136.09</v>
      </c>
    </row>
    <row r="1533" spans="1:5" x14ac:dyDescent="0.25">
      <c r="A1533" t="s">
        <v>227</v>
      </c>
      <c r="B1533" t="s">
        <v>18</v>
      </c>
      <c r="C1533" t="s">
        <v>28</v>
      </c>
      <c r="D1533">
        <v>93164.479999999996</v>
      </c>
      <c r="E1533">
        <v>91562.14</v>
      </c>
    </row>
    <row r="1534" spans="1:5" x14ac:dyDescent="0.25">
      <c r="A1534" t="s">
        <v>227</v>
      </c>
      <c r="B1534" t="s">
        <v>19</v>
      </c>
      <c r="C1534" t="s">
        <v>28</v>
      </c>
      <c r="D1534">
        <v>2043046</v>
      </c>
      <c r="E1534">
        <v>1984860</v>
      </c>
    </row>
    <row r="1535" spans="1:5" x14ac:dyDescent="0.25">
      <c r="A1535" t="s">
        <v>227</v>
      </c>
      <c r="B1535" t="s">
        <v>20</v>
      </c>
      <c r="C1535" t="s">
        <v>28</v>
      </c>
      <c r="D1535">
        <v>176748.72</v>
      </c>
      <c r="E1535">
        <v>172901.22</v>
      </c>
    </row>
    <row r="1536" spans="1:5" x14ac:dyDescent="0.25">
      <c r="A1536" t="s">
        <v>227</v>
      </c>
      <c r="B1536" t="s">
        <v>22</v>
      </c>
      <c r="C1536" t="s">
        <v>28</v>
      </c>
      <c r="D1536">
        <v>7851.94</v>
      </c>
      <c r="E1536">
        <v>7774.2</v>
      </c>
    </row>
    <row r="1537" spans="1:5" x14ac:dyDescent="0.25">
      <c r="A1537" t="s">
        <v>227</v>
      </c>
      <c r="B1537" t="s">
        <v>23</v>
      </c>
      <c r="C1537" t="s">
        <v>28</v>
      </c>
      <c r="D1537">
        <v>0</v>
      </c>
      <c r="E1537">
        <v>0</v>
      </c>
    </row>
    <row r="1538" spans="1:5" x14ac:dyDescent="0.25">
      <c r="A1538" t="s">
        <v>227</v>
      </c>
      <c r="B1538" t="s">
        <v>22</v>
      </c>
      <c r="C1538" t="s">
        <v>29</v>
      </c>
      <c r="D1538">
        <v>10218.49</v>
      </c>
      <c r="E1538">
        <v>10117.32</v>
      </c>
    </row>
    <row r="1539" spans="1:5" x14ac:dyDescent="0.25">
      <c r="A1539" t="s">
        <v>227</v>
      </c>
      <c r="B1539" t="s">
        <v>23</v>
      </c>
      <c r="C1539" t="s">
        <v>29</v>
      </c>
      <c r="D1539">
        <v>0</v>
      </c>
      <c r="E1539">
        <v>0</v>
      </c>
    </row>
    <row r="1540" spans="1:5" x14ac:dyDescent="0.25">
      <c r="A1540" t="s">
        <v>227</v>
      </c>
      <c r="B1540" t="s">
        <v>19</v>
      </c>
      <c r="C1540" t="s">
        <v>29</v>
      </c>
      <c r="D1540">
        <v>1402250</v>
      </c>
      <c r="E1540">
        <v>1344296</v>
      </c>
    </row>
    <row r="1541" spans="1:5" x14ac:dyDescent="0.25">
      <c r="A1541" t="s">
        <v>227</v>
      </c>
      <c r="B1541" t="s">
        <v>20</v>
      </c>
      <c r="C1541" t="s">
        <v>29</v>
      </c>
      <c r="D1541">
        <v>202185.1</v>
      </c>
      <c r="E1541">
        <v>185351.03</v>
      </c>
    </row>
    <row r="1542" spans="1:5" x14ac:dyDescent="0.25">
      <c r="A1542" t="s">
        <v>227</v>
      </c>
      <c r="B1542" t="s">
        <v>21</v>
      </c>
      <c r="C1542" t="s">
        <v>29</v>
      </c>
      <c r="D1542">
        <v>130547.42</v>
      </c>
      <c r="E1542">
        <v>127363.34</v>
      </c>
    </row>
    <row r="1543" spans="1:5" x14ac:dyDescent="0.25">
      <c r="A1543" t="s">
        <v>227</v>
      </c>
      <c r="B1543" t="s">
        <v>18</v>
      </c>
      <c r="C1543" t="s">
        <v>29</v>
      </c>
      <c r="D1543">
        <v>54060.51</v>
      </c>
      <c r="E1543">
        <v>53130.720000000001</v>
      </c>
    </row>
    <row r="1544" spans="1:5" x14ac:dyDescent="0.25">
      <c r="A1544" t="s">
        <v>227</v>
      </c>
      <c r="B1544" t="s">
        <v>23</v>
      </c>
      <c r="C1544" t="s">
        <v>30</v>
      </c>
      <c r="D1544">
        <v>0</v>
      </c>
      <c r="E1544">
        <v>0</v>
      </c>
    </row>
    <row r="1545" spans="1:5" x14ac:dyDescent="0.25">
      <c r="A1545" t="s">
        <v>227</v>
      </c>
      <c r="B1545" t="s">
        <v>19</v>
      </c>
      <c r="C1545" t="s">
        <v>30</v>
      </c>
      <c r="D1545">
        <v>1848929</v>
      </c>
      <c r="E1545">
        <v>1764811</v>
      </c>
    </row>
    <row r="1546" spans="1:5" x14ac:dyDescent="0.25">
      <c r="A1546" t="s">
        <v>227</v>
      </c>
      <c r="B1546" t="s">
        <v>18</v>
      </c>
      <c r="C1546" t="s">
        <v>30</v>
      </c>
      <c r="D1546">
        <v>46656.08</v>
      </c>
      <c r="E1546">
        <v>45853.64</v>
      </c>
    </row>
    <row r="1547" spans="1:5" x14ac:dyDescent="0.25">
      <c r="A1547" t="s">
        <v>227</v>
      </c>
      <c r="B1547" t="s">
        <v>20</v>
      </c>
      <c r="C1547" t="s">
        <v>30</v>
      </c>
      <c r="D1547">
        <v>199593.49000000002</v>
      </c>
      <c r="E1547">
        <v>170488.1</v>
      </c>
    </row>
    <row r="1548" spans="1:5" x14ac:dyDescent="0.25">
      <c r="A1548" t="s">
        <v>227</v>
      </c>
      <c r="B1548" t="s">
        <v>22</v>
      </c>
      <c r="C1548" t="s">
        <v>30</v>
      </c>
      <c r="D1548">
        <v>9974.08</v>
      </c>
      <c r="E1548">
        <v>9875.33</v>
      </c>
    </row>
    <row r="1549" spans="1:5" x14ac:dyDescent="0.25">
      <c r="A1549" t="s">
        <v>227</v>
      </c>
      <c r="B1549" t="s">
        <v>21</v>
      </c>
      <c r="C1549" t="s">
        <v>30</v>
      </c>
      <c r="D1549">
        <v>148460.87</v>
      </c>
      <c r="E1549">
        <v>144839.87</v>
      </c>
    </row>
    <row r="1550" spans="1:5" x14ac:dyDescent="0.25">
      <c r="A1550" t="s">
        <v>228</v>
      </c>
      <c r="B1550" t="s">
        <v>23</v>
      </c>
      <c r="C1550" t="s">
        <v>25</v>
      </c>
      <c r="D1550">
        <v>0</v>
      </c>
      <c r="E1550">
        <v>0</v>
      </c>
    </row>
    <row r="1551" spans="1:5" x14ac:dyDescent="0.25">
      <c r="A1551" t="s">
        <v>228</v>
      </c>
      <c r="B1551" t="s">
        <v>19</v>
      </c>
      <c r="C1551" t="s">
        <v>25</v>
      </c>
      <c r="D1551">
        <v>0</v>
      </c>
      <c r="E1551">
        <v>0</v>
      </c>
    </row>
    <row r="1552" spans="1:5" x14ac:dyDescent="0.25">
      <c r="A1552" t="s">
        <v>228</v>
      </c>
      <c r="B1552" t="s">
        <v>20</v>
      </c>
      <c r="C1552" t="s">
        <v>25</v>
      </c>
      <c r="D1552">
        <v>14139.82</v>
      </c>
      <c r="E1552">
        <v>13617.04</v>
      </c>
    </row>
    <row r="1553" spans="1:5" x14ac:dyDescent="0.25">
      <c r="A1553" t="s">
        <v>228</v>
      </c>
      <c r="B1553" t="s">
        <v>21</v>
      </c>
      <c r="C1553" t="s">
        <v>25</v>
      </c>
      <c r="D1553">
        <v>168554.26</v>
      </c>
      <c r="E1553">
        <v>164443.18</v>
      </c>
    </row>
    <row r="1554" spans="1:5" x14ac:dyDescent="0.25">
      <c r="A1554" t="s">
        <v>228</v>
      </c>
      <c r="B1554" t="s">
        <v>22</v>
      </c>
      <c r="C1554" t="s">
        <v>25</v>
      </c>
      <c r="D1554">
        <v>42429.21</v>
      </c>
      <c r="E1554">
        <v>42009.120000000003</v>
      </c>
    </row>
    <row r="1555" spans="1:5" x14ac:dyDescent="0.25">
      <c r="A1555" t="s">
        <v>228</v>
      </c>
      <c r="B1555" t="s">
        <v>18</v>
      </c>
      <c r="C1555" t="s">
        <v>25</v>
      </c>
      <c r="D1555">
        <v>122.29</v>
      </c>
      <c r="E1555">
        <v>120.19</v>
      </c>
    </row>
    <row r="1556" spans="1:5" x14ac:dyDescent="0.25">
      <c r="A1556" t="s">
        <v>228</v>
      </c>
      <c r="B1556" t="s">
        <v>22</v>
      </c>
      <c r="C1556" t="s">
        <v>26</v>
      </c>
      <c r="D1556">
        <v>57796.74</v>
      </c>
      <c r="E1556">
        <v>57224.5</v>
      </c>
    </row>
    <row r="1557" spans="1:5" x14ac:dyDescent="0.25">
      <c r="A1557" t="s">
        <v>228</v>
      </c>
      <c r="B1557" t="s">
        <v>23</v>
      </c>
      <c r="C1557" t="s">
        <v>26</v>
      </c>
      <c r="D1557">
        <v>0</v>
      </c>
      <c r="E1557">
        <v>0</v>
      </c>
    </row>
    <row r="1558" spans="1:5" x14ac:dyDescent="0.25">
      <c r="A1558" t="s">
        <v>228</v>
      </c>
      <c r="B1558" t="s">
        <v>21</v>
      </c>
      <c r="C1558" t="s">
        <v>26</v>
      </c>
      <c r="D1558">
        <v>221183.59</v>
      </c>
      <c r="E1558">
        <v>215788.87</v>
      </c>
    </row>
    <row r="1559" spans="1:5" x14ac:dyDescent="0.25">
      <c r="A1559" t="s">
        <v>228</v>
      </c>
      <c r="B1559" t="s">
        <v>20</v>
      </c>
      <c r="C1559" t="s">
        <v>26</v>
      </c>
      <c r="D1559">
        <v>5083.2199999999993</v>
      </c>
      <c r="E1559">
        <v>4891.7699999999995</v>
      </c>
    </row>
    <row r="1560" spans="1:5" x14ac:dyDescent="0.25">
      <c r="A1560" t="s">
        <v>228</v>
      </c>
      <c r="B1560" t="s">
        <v>18</v>
      </c>
      <c r="C1560" t="s">
        <v>26</v>
      </c>
      <c r="D1560">
        <v>97.34</v>
      </c>
      <c r="E1560">
        <v>95.67</v>
      </c>
    </row>
    <row r="1561" spans="1:5" x14ac:dyDescent="0.25">
      <c r="A1561" t="s">
        <v>228</v>
      </c>
      <c r="B1561" t="s">
        <v>19</v>
      </c>
      <c r="C1561" t="s">
        <v>26</v>
      </c>
      <c r="D1561">
        <v>0</v>
      </c>
      <c r="E1561">
        <v>0</v>
      </c>
    </row>
    <row r="1562" spans="1:5" x14ac:dyDescent="0.25">
      <c r="A1562" t="s">
        <v>228</v>
      </c>
      <c r="B1562" t="s">
        <v>22</v>
      </c>
      <c r="C1562" t="s">
        <v>27</v>
      </c>
      <c r="D1562">
        <v>77534.100000000006</v>
      </c>
      <c r="E1562">
        <v>76766.44</v>
      </c>
    </row>
    <row r="1563" spans="1:5" x14ac:dyDescent="0.25">
      <c r="A1563" t="s">
        <v>228</v>
      </c>
      <c r="B1563" t="s">
        <v>21</v>
      </c>
      <c r="C1563" t="s">
        <v>27</v>
      </c>
      <c r="D1563">
        <v>191212.79</v>
      </c>
      <c r="E1563">
        <v>186549.06</v>
      </c>
    </row>
    <row r="1564" spans="1:5" x14ac:dyDescent="0.25">
      <c r="A1564" t="s">
        <v>228</v>
      </c>
      <c r="B1564" t="s">
        <v>18</v>
      </c>
      <c r="C1564" t="s">
        <v>27</v>
      </c>
      <c r="D1564">
        <v>255.12</v>
      </c>
      <c r="E1564">
        <v>250.73</v>
      </c>
    </row>
    <row r="1565" spans="1:5" x14ac:dyDescent="0.25">
      <c r="A1565" t="s">
        <v>228</v>
      </c>
      <c r="B1565" t="s">
        <v>23</v>
      </c>
      <c r="C1565" t="s">
        <v>27</v>
      </c>
      <c r="D1565">
        <v>0</v>
      </c>
      <c r="E1565">
        <v>0</v>
      </c>
    </row>
    <row r="1566" spans="1:5" x14ac:dyDescent="0.25">
      <c r="A1566" t="s">
        <v>228</v>
      </c>
      <c r="B1566" t="s">
        <v>19</v>
      </c>
      <c r="C1566" t="s">
        <v>27</v>
      </c>
      <c r="D1566">
        <v>0</v>
      </c>
      <c r="E1566">
        <v>0</v>
      </c>
    </row>
    <row r="1567" spans="1:5" x14ac:dyDescent="0.25">
      <c r="A1567" t="s">
        <v>228</v>
      </c>
      <c r="B1567" t="s">
        <v>20</v>
      </c>
      <c r="C1567" t="s">
        <v>27</v>
      </c>
      <c r="D1567">
        <v>34113.08</v>
      </c>
      <c r="E1567">
        <v>33070.35</v>
      </c>
    </row>
    <row r="1568" spans="1:5" x14ac:dyDescent="0.25">
      <c r="A1568" t="s">
        <v>228</v>
      </c>
      <c r="B1568" t="s">
        <v>21</v>
      </c>
      <c r="C1568" t="s">
        <v>28</v>
      </c>
      <c r="D1568">
        <v>122842.92</v>
      </c>
      <c r="E1568">
        <v>119846.75</v>
      </c>
    </row>
    <row r="1569" spans="1:5" x14ac:dyDescent="0.25">
      <c r="A1569" t="s">
        <v>228</v>
      </c>
      <c r="B1569" t="s">
        <v>22</v>
      </c>
      <c r="C1569" t="s">
        <v>28</v>
      </c>
      <c r="D1569">
        <v>83077.94</v>
      </c>
      <c r="E1569">
        <v>82255.39</v>
      </c>
    </row>
    <row r="1570" spans="1:5" x14ac:dyDescent="0.25">
      <c r="A1570" t="s">
        <v>228</v>
      </c>
      <c r="B1570" t="s">
        <v>23</v>
      </c>
      <c r="C1570" t="s">
        <v>28</v>
      </c>
      <c r="D1570">
        <v>0</v>
      </c>
      <c r="E1570">
        <v>0</v>
      </c>
    </row>
    <row r="1571" spans="1:5" x14ac:dyDescent="0.25">
      <c r="A1571" t="s">
        <v>228</v>
      </c>
      <c r="B1571" t="s">
        <v>20</v>
      </c>
      <c r="C1571" t="s">
        <v>28</v>
      </c>
      <c r="D1571">
        <v>15507.77</v>
      </c>
      <c r="E1571">
        <v>15000.349999999999</v>
      </c>
    </row>
    <row r="1572" spans="1:5" x14ac:dyDescent="0.25">
      <c r="A1572" t="s">
        <v>228</v>
      </c>
      <c r="B1572" t="s">
        <v>18</v>
      </c>
      <c r="C1572" t="s">
        <v>28</v>
      </c>
      <c r="D1572">
        <v>235.09</v>
      </c>
      <c r="E1572">
        <v>231.05</v>
      </c>
    </row>
    <row r="1573" spans="1:5" x14ac:dyDescent="0.25">
      <c r="A1573" t="s">
        <v>228</v>
      </c>
      <c r="B1573" t="s">
        <v>19</v>
      </c>
      <c r="C1573" t="s">
        <v>28</v>
      </c>
      <c r="D1573">
        <v>0</v>
      </c>
      <c r="E1573">
        <v>0</v>
      </c>
    </row>
    <row r="1574" spans="1:5" x14ac:dyDescent="0.25">
      <c r="A1574" t="s">
        <v>228</v>
      </c>
      <c r="B1574" t="s">
        <v>22</v>
      </c>
      <c r="C1574" t="s">
        <v>29</v>
      </c>
      <c r="D1574">
        <v>107551.56</v>
      </c>
      <c r="E1574">
        <v>106486.69</v>
      </c>
    </row>
    <row r="1575" spans="1:5" x14ac:dyDescent="0.25">
      <c r="A1575" t="s">
        <v>228</v>
      </c>
      <c r="B1575" t="s">
        <v>23</v>
      </c>
      <c r="C1575" t="s">
        <v>29</v>
      </c>
      <c r="D1575">
        <v>0</v>
      </c>
      <c r="E1575">
        <v>0</v>
      </c>
    </row>
    <row r="1576" spans="1:5" x14ac:dyDescent="0.25">
      <c r="A1576" t="s">
        <v>228</v>
      </c>
      <c r="B1576" t="s">
        <v>19</v>
      </c>
      <c r="C1576" t="s">
        <v>29</v>
      </c>
      <c r="D1576">
        <v>0</v>
      </c>
      <c r="E1576">
        <v>0</v>
      </c>
    </row>
    <row r="1577" spans="1:5" x14ac:dyDescent="0.25">
      <c r="A1577" t="s">
        <v>228</v>
      </c>
      <c r="B1577" t="s">
        <v>20</v>
      </c>
      <c r="C1577" t="s">
        <v>29</v>
      </c>
      <c r="D1577">
        <v>3300.69</v>
      </c>
      <c r="E1577">
        <v>3167.42</v>
      </c>
    </row>
    <row r="1578" spans="1:5" x14ac:dyDescent="0.25">
      <c r="A1578" t="s">
        <v>228</v>
      </c>
      <c r="B1578" t="s">
        <v>18</v>
      </c>
      <c r="C1578" t="s">
        <v>29</v>
      </c>
      <c r="D1578">
        <v>292.20999999999998</v>
      </c>
      <c r="E1578">
        <v>287.18</v>
      </c>
    </row>
    <row r="1579" spans="1:5" x14ac:dyDescent="0.25">
      <c r="A1579" t="s">
        <v>228</v>
      </c>
      <c r="B1579" t="s">
        <v>21</v>
      </c>
      <c r="C1579" t="s">
        <v>29</v>
      </c>
      <c r="D1579">
        <v>91287.29</v>
      </c>
      <c r="E1579">
        <v>89060.77</v>
      </c>
    </row>
    <row r="1580" spans="1:5" x14ac:dyDescent="0.25">
      <c r="A1580" t="s">
        <v>228</v>
      </c>
      <c r="B1580" t="s">
        <v>23</v>
      </c>
      <c r="C1580" t="s">
        <v>30</v>
      </c>
      <c r="D1580">
        <v>0</v>
      </c>
      <c r="E1580">
        <v>0</v>
      </c>
    </row>
    <row r="1581" spans="1:5" x14ac:dyDescent="0.25">
      <c r="A1581" t="s">
        <v>228</v>
      </c>
      <c r="B1581" t="s">
        <v>18</v>
      </c>
      <c r="C1581" t="s">
        <v>30</v>
      </c>
      <c r="D1581">
        <v>56.21</v>
      </c>
      <c r="E1581">
        <v>55.24</v>
      </c>
    </row>
    <row r="1582" spans="1:5" x14ac:dyDescent="0.25">
      <c r="A1582" t="s">
        <v>228</v>
      </c>
      <c r="B1582" t="s">
        <v>20</v>
      </c>
      <c r="C1582" t="s">
        <v>30</v>
      </c>
      <c r="D1582">
        <v>10622.8</v>
      </c>
      <c r="E1582">
        <v>10205.369999999999</v>
      </c>
    </row>
    <row r="1583" spans="1:5" x14ac:dyDescent="0.25">
      <c r="A1583" t="s">
        <v>228</v>
      </c>
      <c r="B1583" t="s">
        <v>21</v>
      </c>
      <c r="C1583" t="s">
        <v>30</v>
      </c>
      <c r="D1583">
        <v>105347.29</v>
      </c>
      <c r="E1583">
        <v>102777.84</v>
      </c>
    </row>
    <row r="1584" spans="1:5" x14ac:dyDescent="0.25">
      <c r="A1584" t="s">
        <v>228</v>
      </c>
      <c r="B1584" t="s">
        <v>19</v>
      </c>
      <c r="C1584" t="s">
        <v>30</v>
      </c>
      <c r="D1584">
        <v>0</v>
      </c>
      <c r="E1584">
        <v>0</v>
      </c>
    </row>
    <row r="1585" spans="1:5" x14ac:dyDescent="0.25">
      <c r="A1585" t="s">
        <v>228</v>
      </c>
      <c r="B1585" t="s">
        <v>22</v>
      </c>
      <c r="C1585" t="s">
        <v>30</v>
      </c>
      <c r="D1585">
        <v>108393.98</v>
      </c>
      <c r="E1585">
        <v>107320.77</v>
      </c>
    </row>
    <row r="1586" spans="1:5" x14ac:dyDescent="0.25">
      <c r="A1586" t="s">
        <v>229</v>
      </c>
      <c r="B1586" t="s">
        <v>23</v>
      </c>
      <c r="C1586" t="s">
        <v>25</v>
      </c>
      <c r="D1586">
        <v>0</v>
      </c>
      <c r="E1586">
        <v>0</v>
      </c>
    </row>
    <row r="1587" spans="1:5" x14ac:dyDescent="0.25">
      <c r="A1587" t="s">
        <v>229</v>
      </c>
      <c r="B1587" t="s">
        <v>21</v>
      </c>
      <c r="C1587" t="s">
        <v>25</v>
      </c>
      <c r="D1587">
        <v>13520.53</v>
      </c>
      <c r="E1587">
        <v>13190.76</v>
      </c>
    </row>
    <row r="1588" spans="1:5" x14ac:dyDescent="0.25">
      <c r="A1588" t="s">
        <v>229</v>
      </c>
      <c r="B1588" t="s">
        <v>20</v>
      </c>
      <c r="C1588" t="s">
        <v>25</v>
      </c>
      <c r="D1588">
        <v>175851.28</v>
      </c>
      <c r="E1588">
        <v>169598.21</v>
      </c>
    </row>
    <row r="1589" spans="1:5" x14ac:dyDescent="0.25">
      <c r="A1589" t="s">
        <v>229</v>
      </c>
      <c r="B1589" t="s">
        <v>19</v>
      </c>
      <c r="C1589" t="s">
        <v>25</v>
      </c>
      <c r="D1589">
        <v>0</v>
      </c>
      <c r="E1589">
        <v>0</v>
      </c>
    </row>
    <row r="1590" spans="1:5" x14ac:dyDescent="0.25">
      <c r="A1590" t="s">
        <v>229</v>
      </c>
      <c r="B1590" t="s">
        <v>18</v>
      </c>
      <c r="C1590" t="s">
        <v>25</v>
      </c>
      <c r="D1590">
        <v>46058.86</v>
      </c>
      <c r="E1590">
        <v>45266.69</v>
      </c>
    </row>
    <row r="1591" spans="1:5" x14ac:dyDescent="0.25">
      <c r="A1591" t="s">
        <v>229</v>
      </c>
      <c r="B1591" t="s">
        <v>22</v>
      </c>
      <c r="C1591" t="s">
        <v>25</v>
      </c>
      <c r="D1591">
        <v>64307.29</v>
      </c>
      <c r="E1591">
        <v>63670.58</v>
      </c>
    </row>
    <row r="1592" spans="1:5" x14ac:dyDescent="0.25">
      <c r="A1592" t="s">
        <v>229</v>
      </c>
      <c r="B1592" t="s">
        <v>23</v>
      </c>
      <c r="C1592" t="s">
        <v>26</v>
      </c>
      <c r="D1592">
        <v>0</v>
      </c>
      <c r="E1592">
        <v>0</v>
      </c>
    </row>
    <row r="1593" spans="1:5" x14ac:dyDescent="0.25">
      <c r="A1593" t="s">
        <v>229</v>
      </c>
      <c r="B1593" t="s">
        <v>20</v>
      </c>
      <c r="C1593" t="s">
        <v>26</v>
      </c>
      <c r="D1593">
        <v>118050.52</v>
      </c>
      <c r="E1593">
        <v>113252.34999999999</v>
      </c>
    </row>
    <row r="1594" spans="1:5" x14ac:dyDescent="0.25">
      <c r="A1594" t="s">
        <v>229</v>
      </c>
      <c r="B1594" t="s">
        <v>21</v>
      </c>
      <c r="C1594" t="s">
        <v>26</v>
      </c>
      <c r="D1594">
        <v>19686.88</v>
      </c>
      <c r="E1594">
        <v>19206.71</v>
      </c>
    </row>
    <row r="1595" spans="1:5" x14ac:dyDescent="0.25">
      <c r="A1595" t="s">
        <v>229</v>
      </c>
      <c r="B1595" t="s">
        <v>22</v>
      </c>
      <c r="C1595" t="s">
        <v>26</v>
      </c>
      <c r="D1595">
        <v>80194.179999999993</v>
      </c>
      <c r="E1595">
        <v>79400.179999999993</v>
      </c>
    </row>
    <row r="1596" spans="1:5" x14ac:dyDescent="0.25">
      <c r="A1596" t="s">
        <v>229</v>
      </c>
      <c r="B1596" t="s">
        <v>19</v>
      </c>
      <c r="C1596" t="s">
        <v>26</v>
      </c>
      <c r="D1596">
        <v>0</v>
      </c>
      <c r="E1596">
        <v>0</v>
      </c>
    </row>
    <row r="1597" spans="1:5" x14ac:dyDescent="0.25">
      <c r="A1597" t="s">
        <v>229</v>
      </c>
      <c r="B1597" t="s">
        <v>18</v>
      </c>
      <c r="C1597" t="s">
        <v>26</v>
      </c>
      <c r="D1597">
        <v>37558.28</v>
      </c>
      <c r="E1597">
        <v>36912.31</v>
      </c>
    </row>
    <row r="1598" spans="1:5" x14ac:dyDescent="0.25">
      <c r="A1598" t="s">
        <v>229</v>
      </c>
      <c r="B1598" t="s">
        <v>23</v>
      </c>
      <c r="C1598" t="s">
        <v>27</v>
      </c>
      <c r="D1598">
        <v>0</v>
      </c>
      <c r="E1598">
        <v>0</v>
      </c>
    </row>
    <row r="1599" spans="1:5" x14ac:dyDescent="0.25">
      <c r="A1599" t="s">
        <v>229</v>
      </c>
      <c r="B1599" t="s">
        <v>21</v>
      </c>
      <c r="C1599" t="s">
        <v>27</v>
      </c>
      <c r="D1599">
        <v>20902.310000000001</v>
      </c>
      <c r="E1599">
        <v>20392.5</v>
      </c>
    </row>
    <row r="1600" spans="1:5" x14ac:dyDescent="0.25">
      <c r="A1600" t="s">
        <v>229</v>
      </c>
      <c r="B1600" t="s">
        <v>18</v>
      </c>
      <c r="C1600" t="s">
        <v>27</v>
      </c>
      <c r="D1600">
        <v>53566.25</v>
      </c>
      <c r="E1600">
        <v>52644.959999999999</v>
      </c>
    </row>
    <row r="1601" spans="1:5" x14ac:dyDescent="0.25">
      <c r="A1601" t="s">
        <v>229</v>
      </c>
      <c r="B1601" t="s">
        <v>22</v>
      </c>
      <c r="C1601" t="s">
        <v>27</v>
      </c>
      <c r="D1601">
        <v>99486.97</v>
      </c>
      <c r="E1601">
        <v>98501.95</v>
      </c>
    </row>
    <row r="1602" spans="1:5" x14ac:dyDescent="0.25">
      <c r="A1602" t="s">
        <v>229</v>
      </c>
      <c r="B1602" t="s">
        <v>19</v>
      </c>
      <c r="C1602" t="s">
        <v>27</v>
      </c>
      <c r="D1602">
        <v>0</v>
      </c>
      <c r="E1602">
        <v>0</v>
      </c>
    </row>
    <row r="1603" spans="1:5" x14ac:dyDescent="0.25">
      <c r="A1603" t="s">
        <v>229</v>
      </c>
      <c r="B1603" t="s">
        <v>20</v>
      </c>
      <c r="C1603" t="s">
        <v>27</v>
      </c>
      <c r="D1603">
        <v>142712.97</v>
      </c>
      <c r="E1603">
        <v>136818.42000000001</v>
      </c>
    </row>
    <row r="1604" spans="1:5" x14ac:dyDescent="0.25">
      <c r="A1604" t="s">
        <v>229</v>
      </c>
      <c r="B1604" t="s">
        <v>21</v>
      </c>
      <c r="C1604" t="s">
        <v>28</v>
      </c>
      <c r="D1604">
        <v>10835.13</v>
      </c>
      <c r="E1604">
        <v>10570.86</v>
      </c>
    </row>
    <row r="1605" spans="1:5" x14ac:dyDescent="0.25">
      <c r="A1605" t="s">
        <v>229</v>
      </c>
      <c r="B1605" t="s">
        <v>22</v>
      </c>
      <c r="C1605" t="s">
        <v>28</v>
      </c>
      <c r="D1605">
        <v>128169.59</v>
      </c>
      <c r="E1605">
        <v>126900.58</v>
      </c>
    </row>
    <row r="1606" spans="1:5" x14ac:dyDescent="0.25">
      <c r="A1606" t="s">
        <v>229</v>
      </c>
      <c r="B1606" t="s">
        <v>19</v>
      </c>
      <c r="C1606" t="s">
        <v>28</v>
      </c>
      <c r="D1606">
        <v>0</v>
      </c>
      <c r="E1606">
        <v>0</v>
      </c>
    </row>
    <row r="1607" spans="1:5" x14ac:dyDescent="0.25">
      <c r="A1607" t="s">
        <v>229</v>
      </c>
      <c r="B1607" t="s">
        <v>20</v>
      </c>
      <c r="C1607" t="s">
        <v>28</v>
      </c>
      <c r="D1607">
        <v>122784.55</v>
      </c>
      <c r="E1607">
        <v>118358.43</v>
      </c>
    </row>
    <row r="1608" spans="1:5" x14ac:dyDescent="0.25">
      <c r="A1608" t="s">
        <v>229</v>
      </c>
      <c r="B1608" t="s">
        <v>18</v>
      </c>
      <c r="C1608" t="s">
        <v>28</v>
      </c>
      <c r="D1608">
        <v>52489.83</v>
      </c>
      <c r="E1608">
        <v>51587.06</v>
      </c>
    </row>
    <row r="1609" spans="1:5" x14ac:dyDescent="0.25">
      <c r="A1609" t="s">
        <v>229</v>
      </c>
      <c r="B1609" t="s">
        <v>23</v>
      </c>
      <c r="C1609" t="s">
        <v>28</v>
      </c>
      <c r="D1609">
        <v>0</v>
      </c>
      <c r="E1609">
        <v>0</v>
      </c>
    </row>
    <row r="1610" spans="1:5" x14ac:dyDescent="0.25">
      <c r="A1610" t="s">
        <v>229</v>
      </c>
      <c r="B1610" t="s">
        <v>22</v>
      </c>
      <c r="C1610" t="s">
        <v>29</v>
      </c>
      <c r="D1610">
        <v>152197.65</v>
      </c>
      <c r="E1610">
        <v>150690.74</v>
      </c>
    </row>
    <row r="1611" spans="1:5" x14ac:dyDescent="0.25">
      <c r="A1611" t="s">
        <v>229</v>
      </c>
      <c r="B1611" t="s">
        <v>23</v>
      </c>
      <c r="C1611" t="s">
        <v>29</v>
      </c>
      <c r="D1611">
        <v>0</v>
      </c>
      <c r="E1611">
        <v>0</v>
      </c>
    </row>
    <row r="1612" spans="1:5" x14ac:dyDescent="0.25">
      <c r="A1612" t="s">
        <v>229</v>
      </c>
      <c r="B1612" t="s">
        <v>19</v>
      </c>
      <c r="C1612" t="s">
        <v>29</v>
      </c>
      <c r="D1612">
        <v>0</v>
      </c>
      <c r="E1612">
        <v>0</v>
      </c>
    </row>
    <row r="1613" spans="1:5" x14ac:dyDescent="0.25">
      <c r="A1613" t="s">
        <v>229</v>
      </c>
      <c r="B1613" t="s">
        <v>20</v>
      </c>
      <c r="C1613" t="s">
        <v>29</v>
      </c>
      <c r="D1613">
        <v>136579.84</v>
      </c>
      <c r="E1613">
        <v>131391.85</v>
      </c>
    </row>
    <row r="1614" spans="1:5" x14ac:dyDescent="0.25">
      <c r="A1614" t="s">
        <v>229</v>
      </c>
      <c r="B1614" t="s">
        <v>18</v>
      </c>
      <c r="C1614" t="s">
        <v>29</v>
      </c>
      <c r="D1614">
        <v>20522.990000000002</v>
      </c>
      <c r="E1614">
        <v>20170.009999999998</v>
      </c>
    </row>
    <row r="1615" spans="1:5" x14ac:dyDescent="0.25">
      <c r="A1615" t="s">
        <v>229</v>
      </c>
      <c r="B1615" t="s">
        <v>21</v>
      </c>
      <c r="C1615" t="s">
        <v>29</v>
      </c>
      <c r="D1615">
        <v>11017.8</v>
      </c>
      <c r="E1615">
        <v>10749.07</v>
      </c>
    </row>
    <row r="1616" spans="1:5" x14ac:dyDescent="0.25">
      <c r="A1616" t="s">
        <v>229</v>
      </c>
      <c r="B1616" t="s">
        <v>23</v>
      </c>
      <c r="C1616" t="s">
        <v>30</v>
      </c>
      <c r="D1616">
        <v>0</v>
      </c>
      <c r="E1616">
        <v>0</v>
      </c>
    </row>
    <row r="1617" spans="1:5" x14ac:dyDescent="0.25">
      <c r="A1617" t="s">
        <v>229</v>
      </c>
      <c r="B1617" t="s">
        <v>18</v>
      </c>
      <c r="C1617" t="s">
        <v>30</v>
      </c>
      <c r="D1617">
        <v>15472.12</v>
      </c>
      <c r="E1617">
        <v>15206.01</v>
      </c>
    </row>
    <row r="1618" spans="1:5" x14ac:dyDescent="0.25">
      <c r="A1618" t="s">
        <v>229</v>
      </c>
      <c r="B1618" t="s">
        <v>20</v>
      </c>
      <c r="C1618" t="s">
        <v>30</v>
      </c>
      <c r="D1618">
        <v>135397.25</v>
      </c>
      <c r="E1618">
        <v>130578.4</v>
      </c>
    </row>
    <row r="1619" spans="1:5" x14ac:dyDescent="0.25">
      <c r="A1619" t="s">
        <v>229</v>
      </c>
      <c r="B1619" t="s">
        <v>21</v>
      </c>
      <c r="C1619" t="s">
        <v>30</v>
      </c>
      <c r="D1619">
        <v>10501.86</v>
      </c>
      <c r="E1619">
        <v>10245.719999999999</v>
      </c>
    </row>
    <row r="1620" spans="1:5" x14ac:dyDescent="0.25">
      <c r="A1620" t="s">
        <v>229</v>
      </c>
      <c r="B1620" t="s">
        <v>19</v>
      </c>
      <c r="C1620" t="s">
        <v>30</v>
      </c>
      <c r="D1620">
        <v>0</v>
      </c>
      <c r="E1620">
        <v>0</v>
      </c>
    </row>
    <row r="1621" spans="1:5" x14ac:dyDescent="0.25">
      <c r="A1621" t="s">
        <v>229</v>
      </c>
      <c r="B1621" t="s">
        <v>22</v>
      </c>
      <c r="C1621" t="s">
        <v>30</v>
      </c>
      <c r="D1621">
        <v>151525.76999999999</v>
      </c>
      <c r="E1621">
        <v>150025.51</v>
      </c>
    </row>
    <row r="1622" spans="1:5" x14ac:dyDescent="0.25">
      <c r="A1622" t="s">
        <v>230</v>
      </c>
      <c r="B1622" t="s">
        <v>23</v>
      </c>
      <c r="C1622" t="s">
        <v>25</v>
      </c>
      <c r="D1622">
        <v>3.95</v>
      </c>
      <c r="E1622">
        <v>3.59</v>
      </c>
    </row>
    <row r="1623" spans="1:5" x14ac:dyDescent="0.25">
      <c r="A1623" t="s">
        <v>230</v>
      </c>
      <c r="B1623" t="s">
        <v>21</v>
      </c>
      <c r="C1623" t="s">
        <v>25</v>
      </c>
      <c r="D1623">
        <v>143704.22</v>
      </c>
      <c r="E1623">
        <v>140199.24</v>
      </c>
    </row>
    <row r="1624" spans="1:5" x14ac:dyDescent="0.25">
      <c r="A1624" t="s">
        <v>230</v>
      </c>
      <c r="B1624" t="s">
        <v>20</v>
      </c>
      <c r="C1624" t="s">
        <v>25</v>
      </c>
      <c r="D1624">
        <v>157145.81</v>
      </c>
      <c r="E1624">
        <v>149416.80000000002</v>
      </c>
    </row>
    <row r="1625" spans="1:5" x14ac:dyDescent="0.25">
      <c r="A1625" t="s">
        <v>230</v>
      </c>
      <c r="B1625" t="s">
        <v>19</v>
      </c>
      <c r="C1625" t="s">
        <v>25</v>
      </c>
      <c r="D1625">
        <v>735165</v>
      </c>
      <c r="E1625">
        <v>706403</v>
      </c>
    </row>
    <row r="1626" spans="1:5" x14ac:dyDescent="0.25">
      <c r="A1626" t="s">
        <v>230</v>
      </c>
      <c r="B1626" t="s">
        <v>18</v>
      </c>
      <c r="C1626" t="s">
        <v>25</v>
      </c>
      <c r="D1626">
        <v>205990.21</v>
      </c>
      <c r="E1626">
        <v>202447.38</v>
      </c>
    </row>
    <row r="1627" spans="1:5" x14ac:dyDescent="0.25">
      <c r="A1627" t="s">
        <v>230</v>
      </c>
      <c r="B1627" t="s">
        <v>22</v>
      </c>
      <c r="C1627" t="s">
        <v>25</v>
      </c>
      <c r="D1627">
        <v>11793.75</v>
      </c>
      <c r="E1627">
        <v>11676.98</v>
      </c>
    </row>
    <row r="1628" spans="1:5" x14ac:dyDescent="0.25">
      <c r="A1628" t="s">
        <v>230</v>
      </c>
      <c r="B1628" t="s">
        <v>23</v>
      </c>
      <c r="C1628" t="s">
        <v>26</v>
      </c>
      <c r="D1628">
        <v>5.75</v>
      </c>
      <c r="E1628">
        <v>5.23</v>
      </c>
    </row>
    <row r="1629" spans="1:5" x14ac:dyDescent="0.25">
      <c r="A1629" t="s">
        <v>230</v>
      </c>
      <c r="B1629" t="s">
        <v>20</v>
      </c>
      <c r="C1629" t="s">
        <v>26</v>
      </c>
      <c r="D1629">
        <v>119316.53</v>
      </c>
      <c r="E1629">
        <v>112627.9</v>
      </c>
    </row>
    <row r="1630" spans="1:5" x14ac:dyDescent="0.25">
      <c r="A1630" t="s">
        <v>230</v>
      </c>
      <c r="B1630" t="s">
        <v>21</v>
      </c>
      <c r="C1630" t="s">
        <v>26</v>
      </c>
      <c r="D1630">
        <v>157071.4</v>
      </c>
      <c r="E1630">
        <v>153240.39000000001</v>
      </c>
    </row>
    <row r="1631" spans="1:5" x14ac:dyDescent="0.25">
      <c r="A1631" t="s">
        <v>230</v>
      </c>
      <c r="B1631" t="s">
        <v>22</v>
      </c>
      <c r="C1631" t="s">
        <v>26</v>
      </c>
      <c r="D1631">
        <v>14351.26</v>
      </c>
      <c r="E1631">
        <v>14209.17</v>
      </c>
    </row>
    <row r="1632" spans="1:5" x14ac:dyDescent="0.25">
      <c r="A1632" t="s">
        <v>230</v>
      </c>
      <c r="B1632" t="s">
        <v>19</v>
      </c>
      <c r="C1632" t="s">
        <v>26</v>
      </c>
      <c r="D1632">
        <v>699883</v>
      </c>
      <c r="E1632">
        <v>672417</v>
      </c>
    </row>
    <row r="1633" spans="1:5" x14ac:dyDescent="0.25">
      <c r="A1633" t="s">
        <v>230</v>
      </c>
      <c r="B1633" t="s">
        <v>18</v>
      </c>
      <c r="C1633" t="s">
        <v>26</v>
      </c>
      <c r="D1633">
        <v>206437.04</v>
      </c>
      <c r="E1633">
        <v>202886.53</v>
      </c>
    </row>
    <row r="1634" spans="1:5" x14ac:dyDescent="0.25">
      <c r="A1634" t="s">
        <v>230</v>
      </c>
      <c r="B1634" t="s">
        <v>23</v>
      </c>
      <c r="C1634" t="s">
        <v>27</v>
      </c>
      <c r="D1634">
        <v>7.34</v>
      </c>
      <c r="E1634">
        <v>6.67</v>
      </c>
    </row>
    <row r="1635" spans="1:5" x14ac:dyDescent="0.25">
      <c r="A1635" t="s">
        <v>230</v>
      </c>
      <c r="B1635" t="s">
        <v>21</v>
      </c>
      <c r="C1635" t="s">
        <v>27</v>
      </c>
      <c r="D1635">
        <v>137054.01</v>
      </c>
      <c r="E1635">
        <v>133711.23000000001</v>
      </c>
    </row>
    <row r="1636" spans="1:5" x14ac:dyDescent="0.25">
      <c r="A1636" t="s">
        <v>230</v>
      </c>
      <c r="B1636" t="s">
        <v>18</v>
      </c>
      <c r="C1636" t="s">
        <v>27</v>
      </c>
      <c r="D1636">
        <v>199207.51</v>
      </c>
      <c r="E1636">
        <v>195781.34</v>
      </c>
    </row>
    <row r="1637" spans="1:5" x14ac:dyDescent="0.25">
      <c r="A1637" t="s">
        <v>230</v>
      </c>
      <c r="B1637" t="s">
        <v>22</v>
      </c>
      <c r="C1637" t="s">
        <v>27</v>
      </c>
      <c r="D1637">
        <v>20343.12</v>
      </c>
      <c r="E1637">
        <v>20141.7</v>
      </c>
    </row>
    <row r="1638" spans="1:5" x14ac:dyDescent="0.25">
      <c r="A1638" t="s">
        <v>230</v>
      </c>
      <c r="B1638" t="s">
        <v>19</v>
      </c>
      <c r="C1638" t="s">
        <v>27</v>
      </c>
      <c r="D1638">
        <v>142413</v>
      </c>
      <c r="E1638">
        <v>128462</v>
      </c>
    </row>
    <row r="1639" spans="1:5" x14ac:dyDescent="0.25">
      <c r="A1639" t="s">
        <v>230</v>
      </c>
      <c r="B1639" t="s">
        <v>20</v>
      </c>
      <c r="C1639" t="s">
        <v>27</v>
      </c>
      <c r="D1639">
        <v>147446.78</v>
      </c>
      <c r="E1639">
        <v>140229.17000000001</v>
      </c>
    </row>
    <row r="1640" spans="1:5" x14ac:dyDescent="0.25">
      <c r="A1640" t="s">
        <v>230</v>
      </c>
      <c r="B1640" t="s">
        <v>21</v>
      </c>
      <c r="C1640" t="s">
        <v>28</v>
      </c>
      <c r="D1640">
        <v>61548.63</v>
      </c>
      <c r="E1640">
        <v>60047.44</v>
      </c>
    </row>
    <row r="1641" spans="1:5" x14ac:dyDescent="0.25">
      <c r="A1641" t="s">
        <v>230</v>
      </c>
      <c r="B1641" t="s">
        <v>22</v>
      </c>
      <c r="C1641" t="s">
        <v>28</v>
      </c>
      <c r="D1641">
        <v>25673.14</v>
      </c>
      <c r="E1641">
        <v>25418.95</v>
      </c>
    </row>
    <row r="1642" spans="1:5" x14ac:dyDescent="0.25">
      <c r="A1642" t="s">
        <v>230</v>
      </c>
      <c r="B1642" t="s">
        <v>19</v>
      </c>
      <c r="C1642" t="s">
        <v>28</v>
      </c>
      <c r="D1642">
        <v>499350</v>
      </c>
      <c r="E1642">
        <v>473939</v>
      </c>
    </row>
    <row r="1643" spans="1:5" x14ac:dyDescent="0.25">
      <c r="A1643" t="s">
        <v>230</v>
      </c>
      <c r="B1643" t="s">
        <v>20</v>
      </c>
      <c r="C1643" t="s">
        <v>28</v>
      </c>
      <c r="D1643">
        <v>128966.21</v>
      </c>
      <c r="E1643">
        <v>124035.96</v>
      </c>
    </row>
    <row r="1644" spans="1:5" x14ac:dyDescent="0.25">
      <c r="A1644" t="s">
        <v>230</v>
      </c>
      <c r="B1644" t="s">
        <v>18</v>
      </c>
      <c r="C1644" t="s">
        <v>28</v>
      </c>
      <c r="D1644">
        <v>197254.63</v>
      </c>
      <c r="E1644">
        <v>193862.04</v>
      </c>
    </row>
    <row r="1645" spans="1:5" x14ac:dyDescent="0.25">
      <c r="A1645" t="s">
        <v>230</v>
      </c>
      <c r="B1645" t="s">
        <v>23</v>
      </c>
      <c r="C1645" t="s">
        <v>28</v>
      </c>
      <c r="D1645">
        <v>9.6</v>
      </c>
      <c r="E1645">
        <v>8.73</v>
      </c>
    </row>
    <row r="1646" spans="1:5" x14ac:dyDescent="0.25">
      <c r="A1646" t="s">
        <v>230</v>
      </c>
      <c r="B1646" t="s">
        <v>22</v>
      </c>
      <c r="C1646" t="s">
        <v>29</v>
      </c>
      <c r="D1646">
        <v>28993.26</v>
      </c>
      <c r="E1646">
        <v>28706.2</v>
      </c>
    </row>
    <row r="1647" spans="1:5" x14ac:dyDescent="0.25">
      <c r="A1647" t="s">
        <v>230</v>
      </c>
      <c r="B1647" t="s">
        <v>23</v>
      </c>
      <c r="C1647" t="s">
        <v>29</v>
      </c>
      <c r="D1647">
        <v>12.02</v>
      </c>
      <c r="E1647">
        <v>10.93</v>
      </c>
    </row>
    <row r="1648" spans="1:5" x14ac:dyDescent="0.25">
      <c r="A1648" t="s">
        <v>230</v>
      </c>
      <c r="B1648" t="s">
        <v>19</v>
      </c>
      <c r="C1648" t="s">
        <v>29</v>
      </c>
      <c r="D1648">
        <v>762445</v>
      </c>
      <c r="E1648">
        <v>733093</v>
      </c>
    </row>
    <row r="1649" spans="1:5" x14ac:dyDescent="0.25">
      <c r="A1649" t="s">
        <v>230</v>
      </c>
      <c r="B1649" t="s">
        <v>20</v>
      </c>
      <c r="C1649" t="s">
        <v>29</v>
      </c>
      <c r="D1649">
        <v>93016.08</v>
      </c>
      <c r="E1649">
        <v>89460.540000000008</v>
      </c>
    </row>
    <row r="1650" spans="1:5" x14ac:dyDescent="0.25">
      <c r="A1650" t="s">
        <v>230</v>
      </c>
      <c r="B1650" t="s">
        <v>18</v>
      </c>
      <c r="C1650" t="s">
        <v>29</v>
      </c>
      <c r="D1650">
        <v>330039.58</v>
      </c>
      <c r="E1650">
        <v>324363.21999999997</v>
      </c>
    </row>
    <row r="1651" spans="1:5" x14ac:dyDescent="0.25">
      <c r="A1651" t="s">
        <v>230</v>
      </c>
      <c r="B1651" t="s">
        <v>21</v>
      </c>
      <c r="C1651" t="s">
        <v>29</v>
      </c>
      <c r="D1651">
        <v>79319.88</v>
      </c>
      <c r="E1651">
        <v>77385.25</v>
      </c>
    </row>
    <row r="1652" spans="1:5" x14ac:dyDescent="0.25">
      <c r="A1652" t="s">
        <v>230</v>
      </c>
      <c r="B1652" t="s">
        <v>23</v>
      </c>
      <c r="C1652" t="s">
        <v>30</v>
      </c>
      <c r="D1652">
        <v>11</v>
      </c>
      <c r="E1652">
        <v>10</v>
      </c>
    </row>
    <row r="1653" spans="1:5" x14ac:dyDescent="0.25">
      <c r="A1653" t="s">
        <v>230</v>
      </c>
      <c r="B1653" t="s">
        <v>18</v>
      </c>
      <c r="C1653" t="s">
        <v>30</v>
      </c>
      <c r="D1653">
        <v>284062.06</v>
      </c>
      <c r="E1653">
        <v>279176.46999999997</v>
      </c>
    </row>
    <row r="1654" spans="1:5" x14ac:dyDescent="0.25">
      <c r="A1654" t="s">
        <v>230</v>
      </c>
      <c r="B1654" t="s">
        <v>20</v>
      </c>
      <c r="C1654" t="s">
        <v>30</v>
      </c>
      <c r="D1654">
        <v>129334.85</v>
      </c>
      <c r="E1654">
        <v>125066.31</v>
      </c>
    </row>
    <row r="1655" spans="1:5" x14ac:dyDescent="0.25">
      <c r="A1655" t="s">
        <v>230</v>
      </c>
      <c r="B1655" t="s">
        <v>21</v>
      </c>
      <c r="C1655" t="s">
        <v>30</v>
      </c>
      <c r="D1655">
        <v>61128.58</v>
      </c>
      <c r="E1655">
        <v>59637.64</v>
      </c>
    </row>
    <row r="1656" spans="1:5" x14ac:dyDescent="0.25">
      <c r="A1656" t="s">
        <v>230</v>
      </c>
      <c r="B1656" t="s">
        <v>19</v>
      </c>
      <c r="C1656" t="s">
        <v>30</v>
      </c>
      <c r="D1656">
        <v>786200.21</v>
      </c>
      <c r="E1656">
        <v>756399.99</v>
      </c>
    </row>
    <row r="1657" spans="1:5" x14ac:dyDescent="0.25">
      <c r="A1657" t="s">
        <v>230</v>
      </c>
      <c r="B1657" t="s">
        <v>22</v>
      </c>
      <c r="C1657" t="s">
        <v>30</v>
      </c>
      <c r="D1657">
        <v>25845.51</v>
      </c>
      <c r="E1657">
        <v>25589.61</v>
      </c>
    </row>
    <row r="1658" spans="1:5" x14ac:dyDescent="0.25">
      <c r="A1658" t="s">
        <v>231</v>
      </c>
      <c r="B1658" t="s">
        <v>19</v>
      </c>
      <c r="C1658" t="s">
        <v>25</v>
      </c>
      <c r="D1658">
        <v>0</v>
      </c>
      <c r="E1658">
        <v>0</v>
      </c>
    </row>
    <row r="1659" spans="1:5" x14ac:dyDescent="0.25">
      <c r="A1659" t="s">
        <v>231</v>
      </c>
      <c r="B1659" t="s">
        <v>20</v>
      </c>
      <c r="C1659" t="s">
        <v>25</v>
      </c>
      <c r="D1659">
        <v>53944.71</v>
      </c>
      <c r="E1659">
        <v>51732.28</v>
      </c>
    </row>
    <row r="1660" spans="1:5" x14ac:dyDescent="0.25">
      <c r="A1660" t="s">
        <v>231</v>
      </c>
      <c r="B1660" t="s">
        <v>23</v>
      </c>
      <c r="C1660" t="s">
        <v>25</v>
      </c>
      <c r="D1660">
        <v>0</v>
      </c>
      <c r="E1660">
        <v>0</v>
      </c>
    </row>
    <row r="1661" spans="1:5" x14ac:dyDescent="0.25">
      <c r="A1661" t="s">
        <v>231</v>
      </c>
      <c r="B1661" t="s">
        <v>22</v>
      </c>
      <c r="C1661" t="s">
        <v>25</v>
      </c>
      <c r="D1661">
        <v>32108.18</v>
      </c>
      <c r="E1661">
        <v>31790.28</v>
      </c>
    </row>
    <row r="1662" spans="1:5" x14ac:dyDescent="0.25">
      <c r="A1662" t="s">
        <v>231</v>
      </c>
      <c r="B1662" t="s">
        <v>18</v>
      </c>
      <c r="C1662" t="s">
        <v>25</v>
      </c>
      <c r="D1662">
        <v>14050.16</v>
      </c>
      <c r="E1662">
        <v>13808.51</v>
      </c>
    </row>
    <row r="1663" spans="1:5" x14ac:dyDescent="0.25">
      <c r="A1663" t="s">
        <v>231</v>
      </c>
      <c r="B1663" t="s">
        <v>21</v>
      </c>
      <c r="C1663" t="s">
        <v>25</v>
      </c>
      <c r="D1663">
        <v>125345.03</v>
      </c>
      <c r="E1663">
        <v>122287.83</v>
      </c>
    </row>
    <row r="1664" spans="1:5" x14ac:dyDescent="0.25">
      <c r="A1664" t="s">
        <v>231</v>
      </c>
      <c r="B1664" t="s">
        <v>22</v>
      </c>
      <c r="C1664" t="s">
        <v>26</v>
      </c>
      <c r="D1664">
        <v>51031.18</v>
      </c>
      <c r="E1664">
        <v>50525.919999999998</v>
      </c>
    </row>
    <row r="1665" spans="1:5" x14ac:dyDescent="0.25">
      <c r="A1665" t="s">
        <v>231</v>
      </c>
      <c r="B1665" t="s">
        <v>21</v>
      </c>
      <c r="C1665" t="s">
        <v>26</v>
      </c>
      <c r="D1665">
        <v>185504.64000000001</v>
      </c>
      <c r="E1665">
        <v>180980.14</v>
      </c>
    </row>
    <row r="1666" spans="1:5" x14ac:dyDescent="0.25">
      <c r="A1666" t="s">
        <v>231</v>
      </c>
      <c r="B1666" t="s">
        <v>20</v>
      </c>
      <c r="C1666" t="s">
        <v>26</v>
      </c>
      <c r="D1666">
        <v>42096.83</v>
      </c>
      <c r="E1666">
        <v>40296.51</v>
      </c>
    </row>
    <row r="1667" spans="1:5" x14ac:dyDescent="0.25">
      <c r="A1667" t="s">
        <v>231</v>
      </c>
      <c r="B1667" t="s">
        <v>23</v>
      </c>
      <c r="C1667" t="s">
        <v>26</v>
      </c>
      <c r="D1667">
        <v>0</v>
      </c>
      <c r="E1667">
        <v>0</v>
      </c>
    </row>
    <row r="1668" spans="1:5" x14ac:dyDescent="0.25">
      <c r="A1668" t="s">
        <v>231</v>
      </c>
      <c r="B1668" t="s">
        <v>19</v>
      </c>
      <c r="C1668" t="s">
        <v>26</v>
      </c>
      <c r="D1668">
        <v>0</v>
      </c>
      <c r="E1668">
        <v>0</v>
      </c>
    </row>
    <row r="1669" spans="1:5" x14ac:dyDescent="0.25">
      <c r="A1669" t="s">
        <v>231</v>
      </c>
      <c r="B1669" t="s">
        <v>18</v>
      </c>
      <c r="C1669" t="s">
        <v>26</v>
      </c>
      <c r="D1669">
        <v>13317.82</v>
      </c>
      <c r="E1669">
        <v>13088.77</v>
      </c>
    </row>
    <row r="1670" spans="1:5" x14ac:dyDescent="0.25">
      <c r="A1670" t="s">
        <v>231</v>
      </c>
      <c r="B1670" t="s">
        <v>23</v>
      </c>
      <c r="C1670" t="s">
        <v>27</v>
      </c>
      <c r="D1670">
        <v>0</v>
      </c>
      <c r="E1670">
        <v>0</v>
      </c>
    </row>
    <row r="1671" spans="1:5" x14ac:dyDescent="0.25">
      <c r="A1671" t="s">
        <v>231</v>
      </c>
      <c r="B1671" t="s">
        <v>21</v>
      </c>
      <c r="C1671" t="s">
        <v>27</v>
      </c>
      <c r="D1671">
        <v>210832.85</v>
      </c>
      <c r="E1671">
        <v>205690.59</v>
      </c>
    </row>
    <row r="1672" spans="1:5" x14ac:dyDescent="0.25">
      <c r="A1672" t="s">
        <v>231</v>
      </c>
      <c r="B1672" t="s">
        <v>18</v>
      </c>
      <c r="C1672" t="s">
        <v>27</v>
      </c>
      <c r="D1672">
        <v>12051.4</v>
      </c>
      <c r="E1672">
        <v>11844.13</v>
      </c>
    </row>
    <row r="1673" spans="1:5" x14ac:dyDescent="0.25">
      <c r="A1673" t="s">
        <v>231</v>
      </c>
      <c r="B1673" t="s">
        <v>19</v>
      </c>
      <c r="C1673" t="s">
        <v>27</v>
      </c>
      <c r="D1673">
        <v>0</v>
      </c>
      <c r="E1673">
        <v>0</v>
      </c>
    </row>
    <row r="1674" spans="1:5" x14ac:dyDescent="0.25">
      <c r="A1674" t="s">
        <v>231</v>
      </c>
      <c r="B1674" t="s">
        <v>22</v>
      </c>
      <c r="C1674" t="s">
        <v>27</v>
      </c>
      <c r="D1674">
        <v>83113.3</v>
      </c>
      <c r="E1674">
        <v>82290.399999999994</v>
      </c>
    </row>
    <row r="1675" spans="1:5" x14ac:dyDescent="0.25">
      <c r="A1675" t="s">
        <v>231</v>
      </c>
      <c r="B1675" t="s">
        <v>20</v>
      </c>
      <c r="C1675" t="s">
        <v>27</v>
      </c>
      <c r="D1675">
        <v>34469.370000000003</v>
      </c>
      <c r="E1675">
        <v>32947.78</v>
      </c>
    </row>
    <row r="1676" spans="1:5" x14ac:dyDescent="0.25">
      <c r="A1676" t="s">
        <v>231</v>
      </c>
      <c r="B1676" t="s">
        <v>21</v>
      </c>
      <c r="C1676" t="s">
        <v>28</v>
      </c>
      <c r="D1676">
        <v>159940.20000000001</v>
      </c>
      <c r="E1676">
        <v>156039.22</v>
      </c>
    </row>
    <row r="1677" spans="1:5" x14ac:dyDescent="0.25">
      <c r="A1677" t="s">
        <v>231</v>
      </c>
      <c r="B1677" t="s">
        <v>22</v>
      </c>
      <c r="C1677" t="s">
        <v>28</v>
      </c>
      <c r="D1677">
        <v>127484.62</v>
      </c>
      <c r="E1677">
        <v>126222.39999999999</v>
      </c>
    </row>
    <row r="1678" spans="1:5" x14ac:dyDescent="0.25">
      <c r="A1678" t="s">
        <v>231</v>
      </c>
      <c r="B1678" t="s">
        <v>23</v>
      </c>
      <c r="C1678" t="s">
        <v>28</v>
      </c>
      <c r="D1678">
        <v>0</v>
      </c>
      <c r="E1678">
        <v>0</v>
      </c>
    </row>
    <row r="1679" spans="1:5" x14ac:dyDescent="0.25">
      <c r="A1679" t="s">
        <v>231</v>
      </c>
      <c r="B1679" t="s">
        <v>20</v>
      </c>
      <c r="C1679" t="s">
        <v>28</v>
      </c>
      <c r="D1679">
        <v>29889.38</v>
      </c>
      <c r="E1679">
        <v>28499.47</v>
      </c>
    </row>
    <row r="1680" spans="1:5" x14ac:dyDescent="0.25">
      <c r="A1680" t="s">
        <v>231</v>
      </c>
      <c r="B1680" t="s">
        <v>18</v>
      </c>
      <c r="C1680" t="s">
        <v>28</v>
      </c>
      <c r="D1680">
        <v>12691.62</v>
      </c>
      <c r="E1680">
        <v>12473.34</v>
      </c>
    </row>
    <row r="1681" spans="1:5" x14ac:dyDescent="0.25">
      <c r="A1681" t="s">
        <v>231</v>
      </c>
      <c r="B1681" t="s">
        <v>19</v>
      </c>
      <c r="C1681" t="s">
        <v>28</v>
      </c>
      <c r="D1681">
        <v>0</v>
      </c>
      <c r="E1681">
        <v>0</v>
      </c>
    </row>
    <row r="1682" spans="1:5" x14ac:dyDescent="0.25">
      <c r="A1682" t="s">
        <v>231</v>
      </c>
      <c r="B1682" t="s">
        <v>19</v>
      </c>
      <c r="C1682" t="s">
        <v>29</v>
      </c>
      <c r="D1682">
        <v>0</v>
      </c>
      <c r="E1682">
        <v>0</v>
      </c>
    </row>
    <row r="1683" spans="1:5" x14ac:dyDescent="0.25">
      <c r="A1683" t="s">
        <v>231</v>
      </c>
      <c r="B1683" t="s">
        <v>22</v>
      </c>
      <c r="C1683" t="s">
        <v>29</v>
      </c>
      <c r="D1683">
        <v>141828.03</v>
      </c>
      <c r="E1683">
        <v>140423.79</v>
      </c>
    </row>
    <row r="1684" spans="1:5" x14ac:dyDescent="0.25">
      <c r="A1684" t="s">
        <v>231</v>
      </c>
      <c r="B1684" t="s">
        <v>18</v>
      </c>
      <c r="C1684" t="s">
        <v>29</v>
      </c>
      <c r="D1684">
        <v>12529.64</v>
      </c>
      <c r="E1684">
        <v>12314.14</v>
      </c>
    </row>
    <row r="1685" spans="1:5" x14ac:dyDescent="0.25">
      <c r="A1685" t="s">
        <v>231</v>
      </c>
      <c r="B1685" t="s">
        <v>23</v>
      </c>
      <c r="C1685" t="s">
        <v>29</v>
      </c>
      <c r="D1685">
        <v>0</v>
      </c>
      <c r="E1685">
        <v>0</v>
      </c>
    </row>
    <row r="1686" spans="1:5" x14ac:dyDescent="0.25">
      <c r="A1686" t="s">
        <v>231</v>
      </c>
      <c r="B1686" t="s">
        <v>20</v>
      </c>
      <c r="C1686" t="s">
        <v>29</v>
      </c>
      <c r="D1686">
        <v>55947.63</v>
      </c>
      <c r="E1686">
        <v>53628.36</v>
      </c>
    </row>
    <row r="1687" spans="1:5" x14ac:dyDescent="0.25">
      <c r="A1687" t="s">
        <v>231</v>
      </c>
      <c r="B1687" t="s">
        <v>21</v>
      </c>
      <c r="C1687" t="s">
        <v>29</v>
      </c>
      <c r="D1687">
        <v>127215.05</v>
      </c>
      <c r="E1687">
        <v>124112.24</v>
      </c>
    </row>
    <row r="1688" spans="1:5" x14ac:dyDescent="0.25">
      <c r="A1688" t="s">
        <v>231</v>
      </c>
      <c r="B1688" t="s">
        <v>23</v>
      </c>
      <c r="C1688" t="s">
        <v>30</v>
      </c>
      <c r="D1688">
        <v>0</v>
      </c>
      <c r="E1688">
        <v>0</v>
      </c>
    </row>
    <row r="1689" spans="1:5" x14ac:dyDescent="0.25">
      <c r="A1689" t="s">
        <v>231</v>
      </c>
      <c r="B1689" t="s">
        <v>18</v>
      </c>
      <c r="C1689" t="s">
        <v>30</v>
      </c>
      <c r="D1689">
        <v>8740.59</v>
      </c>
      <c r="E1689">
        <v>8590.26</v>
      </c>
    </row>
    <row r="1690" spans="1:5" x14ac:dyDescent="0.25">
      <c r="A1690" t="s">
        <v>231</v>
      </c>
      <c r="B1690" t="s">
        <v>19</v>
      </c>
      <c r="C1690" t="s">
        <v>30</v>
      </c>
      <c r="D1690">
        <v>0</v>
      </c>
      <c r="E1690">
        <v>0</v>
      </c>
    </row>
    <row r="1691" spans="1:5" x14ac:dyDescent="0.25">
      <c r="A1691" t="s">
        <v>231</v>
      </c>
      <c r="B1691" t="s">
        <v>21</v>
      </c>
      <c r="C1691" t="s">
        <v>30</v>
      </c>
      <c r="D1691">
        <v>129568.75</v>
      </c>
      <c r="E1691">
        <v>126408.54</v>
      </c>
    </row>
    <row r="1692" spans="1:5" x14ac:dyDescent="0.25">
      <c r="A1692" t="s">
        <v>231</v>
      </c>
      <c r="B1692" t="s">
        <v>20</v>
      </c>
      <c r="C1692" t="s">
        <v>30</v>
      </c>
      <c r="D1692">
        <v>49835.48</v>
      </c>
      <c r="E1692">
        <v>47644.83</v>
      </c>
    </row>
    <row r="1693" spans="1:5" x14ac:dyDescent="0.25">
      <c r="A1693" t="s">
        <v>231</v>
      </c>
      <c r="B1693" t="s">
        <v>22</v>
      </c>
      <c r="C1693" t="s">
        <v>30</v>
      </c>
      <c r="D1693">
        <v>146512.01</v>
      </c>
      <c r="E1693">
        <v>145061.4</v>
      </c>
    </row>
    <row r="1694" spans="1:5" x14ac:dyDescent="0.25">
      <c r="A1694" t="s">
        <v>191</v>
      </c>
      <c r="B1694" t="s">
        <v>20</v>
      </c>
      <c r="C1694" t="s">
        <v>25</v>
      </c>
      <c r="D1694">
        <v>399390.5</v>
      </c>
      <c r="E1694">
        <v>386439.24</v>
      </c>
    </row>
    <row r="1695" spans="1:5" x14ac:dyDescent="0.25">
      <c r="A1695" t="s">
        <v>191</v>
      </c>
      <c r="B1695" t="s">
        <v>19</v>
      </c>
      <c r="C1695" t="s">
        <v>25</v>
      </c>
      <c r="D1695">
        <v>0</v>
      </c>
      <c r="E1695">
        <v>0</v>
      </c>
    </row>
    <row r="1696" spans="1:5" x14ac:dyDescent="0.25">
      <c r="A1696" t="s">
        <v>191</v>
      </c>
      <c r="B1696" t="s">
        <v>21</v>
      </c>
      <c r="C1696" t="s">
        <v>25</v>
      </c>
      <c r="D1696">
        <v>8109.63</v>
      </c>
      <c r="E1696">
        <v>7911.83</v>
      </c>
    </row>
    <row r="1697" spans="1:5" x14ac:dyDescent="0.25">
      <c r="A1697" t="s">
        <v>191</v>
      </c>
      <c r="B1697" t="s">
        <v>23</v>
      </c>
      <c r="C1697" t="s">
        <v>25</v>
      </c>
      <c r="D1697">
        <v>0</v>
      </c>
      <c r="E1697">
        <v>0</v>
      </c>
    </row>
    <row r="1698" spans="1:5" x14ac:dyDescent="0.25">
      <c r="A1698" t="s">
        <v>191</v>
      </c>
      <c r="B1698" t="s">
        <v>22</v>
      </c>
      <c r="C1698" t="s">
        <v>25</v>
      </c>
      <c r="D1698">
        <v>179.28</v>
      </c>
      <c r="E1698">
        <v>177.5</v>
      </c>
    </row>
    <row r="1699" spans="1:5" x14ac:dyDescent="0.25">
      <c r="A1699" t="s">
        <v>191</v>
      </c>
      <c r="B1699" t="s">
        <v>18</v>
      </c>
      <c r="C1699" t="s">
        <v>25</v>
      </c>
      <c r="D1699">
        <v>20252.91</v>
      </c>
      <c r="E1699">
        <v>19904.580000000002</v>
      </c>
    </row>
    <row r="1700" spans="1:5" x14ac:dyDescent="0.25">
      <c r="A1700" t="s">
        <v>191</v>
      </c>
      <c r="B1700" t="s">
        <v>22</v>
      </c>
      <c r="C1700" t="s">
        <v>26</v>
      </c>
      <c r="D1700">
        <v>135.84</v>
      </c>
      <c r="E1700">
        <v>134.5</v>
      </c>
    </row>
    <row r="1701" spans="1:5" x14ac:dyDescent="0.25">
      <c r="A1701" t="s">
        <v>191</v>
      </c>
      <c r="B1701" t="s">
        <v>20</v>
      </c>
      <c r="C1701" t="s">
        <v>26</v>
      </c>
      <c r="D1701">
        <v>253058.78</v>
      </c>
      <c r="E1701">
        <v>244175.83</v>
      </c>
    </row>
    <row r="1702" spans="1:5" x14ac:dyDescent="0.25">
      <c r="A1702" t="s">
        <v>191</v>
      </c>
      <c r="B1702" t="s">
        <v>18</v>
      </c>
      <c r="C1702" t="s">
        <v>26</v>
      </c>
      <c r="D1702">
        <v>11630.66</v>
      </c>
      <c r="E1702">
        <v>11430.62</v>
      </c>
    </row>
    <row r="1703" spans="1:5" x14ac:dyDescent="0.25">
      <c r="A1703" t="s">
        <v>191</v>
      </c>
      <c r="B1703" t="s">
        <v>21</v>
      </c>
      <c r="C1703" t="s">
        <v>26</v>
      </c>
      <c r="D1703">
        <v>8162.61</v>
      </c>
      <c r="E1703">
        <v>7963.52</v>
      </c>
    </row>
    <row r="1704" spans="1:5" x14ac:dyDescent="0.25">
      <c r="A1704" t="s">
        <v>191</v>
      </c>
      <c r="B1704" t="s">
        <v>23</v>
      </c>
      <c r="C1704" t="s">
        <v>26</v>
      </c>
      <c r="D1704">
        <v>0</v>
      </c>
      <c r="E1704">
        <v>0</v>
      </c>
    </row>
    <row r="1705" spans="1:5" x14ac:dyDescent="0.25">
      <c r="A1705" t="s">
        <v>191</v>
      </c>
      <c r="B1705" t="s">
        <v>19</v>
      </c>
      <c r="C1705" t="s">
        <v>26</v>
      </c>
      <c r="D1705">
        <v>0</v>
      </c>
      <c r="E1705">
        <v>0</v>
      </c>
    </row>
    <row r="1706" spans="1:5" x14ac:dyDescent="0.25">
      <c r="A1706" t="s">
        <v>191</v>
      </c>
      <c r="B1706" t="s">
        <v>22</v>
      </c>
      <c r="C1706" t="s">
        <v>27</v>
      </c>
      <c r="D1706">
        <v>352.3</v>
      </c>
      <c r="E1706">
        <v>348.81</v>
      </c>
    </row>
    <row r="1707" spans="1:5" x14ac:dyDescent="0.25">
      <c r="A1707" t="s">
        <v>191</v>
      </c>
      <c r="B1707" t="s">
        <v>21</v>
      </c>
      <c r="C1707" t="s">
        <v>27</v>
      </c>
      <c r="D1707">
        <v>5504.07</v>
      </c>
      <c r="E1707">
        <v>5369.82</v>
      </c>
    </row>
    <row r="1708" spans="1:5" x14ac:dyDescent="0.25">
      <c r="A1708" t="s">
        <v>191</v>
      </c>
      <c r="B1708" t="s">
        <v>18</v>
      </c>
      <c r="C1708" t="s">
        <v>27</v>
      </c>
      <c r="D1708">
        <v>26800.3</v>
      </c>
      <c r="E1708">
        <v>26339.360000000001</v>
      </c>
    </row>
    <row r="1709" spans="1:5" x14ac:dyDescent="0.25">
      <c r="A1709" t="s">
        <v>191</v>
      </c>
      <c r="B1709" t="s">
        <v>19</v>
      </c>
      <c r="C1709" t="s">
        <v>27</v>
      </c>
      <c r="D1709">
        <v>0</v>
      </c>
      <c r="E1709">
        <v>0</v>
      </c>
    </row>
    <row r="1710" spans="1:5" x14ac:dyDescent="0.25">
      <c r="A1710" t="s">
        <v>191</v>
      </c>
      <c r="B1710" t="s">
        <v>23</v>
      </c>
      <c r="C1710" t="s">
        <v>27</v>
      </c>
      <c r="D1710">
        <v>0</v>
      </c>
      <c r="E1710">
        <v>0</v>
      </c>
    </row>
    <row r="1711" spans="1:5" x14ac:dyDescent="0.25">
      <c r="A1711" t="s">
        <v>191</v>
      </c>
      <c r="B1711" t="s">
        <v>20</v>
      </c>
      <c r="C1711" t="s">
        <v>27</v>
      </c>
      <c r="D1711">
        <v>248378.37</v>
      </c>
      <c r="E1711">
        <v>240324.00999999998</v>
      </c>
    </row>
    <row r="1712" spans="1:5" x14ac:dyDescent="0.25">
      <c r="A1712" t="s">
        <v>191</v>
      </c>
      <c r="B1712" t="s">
        <v>21</v>
      </c>
      <c r="C1712" t="s">
        <v>28</v>
      </c>
      <c r="D1712">
        <v>3659.3</v>
      </c>
      <c r="E1712">
        <v>3570.05</v>
      </c>
    </row>
    <row r="1713" spans="1:5" x14ac:dyDescent="0.25">
      <c r="A1713" t="s">
        <v>191</v>
      </c>
      <c r="B1713" t="s">
        <v>23</v>
      </c>
      <c r="C1713" t="s">
        <v>28</v>
      </c>
      <c r="D1713">
        <v>0</v>
      </c>
      <c r="E1713">
        <v>0</v>
      </c>
    </row>
    <row r="1714" spans="1:5" x14ac:dyDescent="0.25">
      <c r="A1714" t="s">
        <v>191</v>
      </c>
      <c r="B1714" t="s">
        <v>19</v>
      </c>
      <c r="C1714" t="s">
        <v>28</v>
      </c>
      <c r="D1714">
        <v>0</v>
      </c>
      <c r="E1714">
        <v>0</v>
      </c>
    </row>
    <row r="1715" spans="1:5" x14ac:dyDescent="0.25">
      <c r="A1715" t="s">
        <v>191</v>
      </c>
      <c r="B1715" t="s">
        <v>18</v>
      </c>
      <c r="C1715" t="s">
        <v>28</v>
      </c>
      <c r="D1715">
        <v>6180.24</v>
      </c>
      <c r="E1715">
        <v>6073.95</v>
      </c>
    </row>
    <row r="1716" spans="1:5" x14ac:dyDescent="0.25">
      <c r="A1716" t="s">
        <v>191</v>
      </c>
      <c r="B1716" t="s">
        <v>20</v>
      </c>
      <c r="C1716" t="s">
        <v>28</v>
      </c>
      <c r="D1716">
        <v>228432.50999999998</v>
      </c>
      <c r="E1716">
        <v>222540.85</v>
      </c>
    </row>
    <row r="1717" spans="1:5" x14ac:dyDescent="0.25">
      <c r="A1717" t="s">
        <v>191</v>
      </c>
      <c r="B1717" t="s">
        <v>22</v>
      </c>
      <c r="C1717" t="s">
        <v>28</v>
      </c>
      <c r="D1717">
        <v>439.74</v>
      </c>
      <c r="E1717">
        <v>435.39</v>
      </c>
    </row>
    <row r="1718" spans="1:5" x14ac:dyDescent="0.25">
      <c r="A1718" t="s">
        <v>191</v>
      </c>
      <c r="B1718" t="s">
        <v>22</v>
      </c>
      <c r="C1718" t="s">
        <v>29</v>
      </c>
      <c r="D1718">
        <v>441.9</v>
      </c>
      <c r="E1718">
        <v>437.52</v>
      </c>
    </row>
    <row r="1719" spans="1:5" x14ac:dyDescent="0.25">
      <c r="A1719" t="s">
        <v>191</v>
      </c>
      <c r="B1719" t="s">
        <v>21</v>
      </c>
      <c r="C1719" t="s">
        <v>29</v>
      </c>
      <c r="D1719">
        <v>3719.41</v>
      </c>
      <c r="E1719">
        <v>3628.69</v>
      </c>
    </row>
    <row r="1720" spans="1:5" x14ac:dyDescent="0.25">
      <c r="A1720" t="s">
        <v>191</v>
      </c>
      <c r="B1720" t="s">
        <v>18</v>
      </c>
      <c r="C1720" t="s">
        <v>29</v>
      </c>
      <c r="D1720">
        <v>6719.56</v>
      </c>
      <c r="E1720">
        <v>6603.99</v>
      </c>
    </row>
    <row r="1721" spans="1:5" x14ac:dyDescent="0.25">
      <c r="A1721" t="s">
        <v>191</v>
      </c>
      <c r="B1721" t="s">
        <v>19</v>
      </c>
      <c r="C1721" t="s">
        <v>29</v>
      </c>
      <c r="D1721">
        <v>0</v>
      </c>
      <c r="E1721">
        <v>0</v>
      </c>
    </row>
    <row r="1722" spans="1:5" x14ac:dyDescent="0.25">
      <c r="A1722" t="s">
        <v>191</v>
      </c>
      <c r="B1722" t="s">
        <v>23</v>
      </c>
      <c r="C1722" t="s">
        <v>29</v>
      </c>
      <c r="D1722">
        <v>0</v>
      </c>
      <c r="E1722">
        <v>0</v>
      </c>
    </row>
    <row r="1723" spans="1:5" x14ac:dyDescent="0.25">
      <c r="A1723" t="s">
        <v>191</v>
      </c>
      <c r="B1723" t="s">
        <v>20</v>
      </c>
      <c r="C1723" t="s">
        <v>29</v>
      </c>
      <c r="D1723">
        <v>237682.99000000002</v>
      </c>
      <c r="E1723">
        <v>232434.22999999998</v>
      </c>
    </row>
    <row r="1724" spans="1:5" x14ac:dyDescent="0.25">
      <c r="A1724" t="s">
        <v>191</v>
      </c>
      <c r="B1724" t="s">
        <v>23</v>
      </c>
      <c r="C1724" t="s">
        <v>30</v>
      </c>
      <c r="D1724">
        <v>0</v>
      </c>
      <c r="E1724">
        <v>0</v>
      </c>
    </row>
    <row r="1725" spans="1:5" x14ac:dyDescent="0.25">
      <c r="A1725" t="s">
        <v>191</v>
      </c>
      <c r="B1725" t="s">
        <v>20</v>
      </c>
      <c r="C1725" t="s">
        <v>30</v>
      </c>
      <c r="D1725">
        <v>299860.96999999997</v>
      </c>
      <c r="E1725">
        <v>290883.57</v>
      </c>
    </row>
    <row r="1726" spans="1:5" x14ac:dyDescent="0.25">
      <c r="A1726" t="s">
        <v>191</v>
      </c>
      <c r="B1726" t="s">
        <v>19</v>
      </c>
      <c r="C1726" t="s">
        <v>30</v>
      </c>
      <c r="D1726">
        <v>0</v>
      </c>
      <c r="E1726">
        <v>0</v>
      </c>
    </row>
    <row r="1727" spans="1:5" x14ac:dyDescent="0.25">
      <c r="A1727" t="s">
        <v>191</v>
      </c>
      <c r="B1727" t="s">
        <v>18</v>
      </c>
      <c r="C1727" t="s">
        <v>30</v>
      </c>
      <c r="D1727">
        <v>6377.26</v>
      </c>
      <c r="E1727">
        <v>6267.58</v>
      </c>
    </row>
    <row r="1728" spans="1:5" x14ac:dyDescent="0.25">
      <c r="A1728" t="s">
        <v>191</v>
      </c>
      <c r="B1728" t="s">
        <v>22</v>
      </c>
      <c r="C1728" t="s">
        <v>30</v>
      </c>
      <c r="D1728">
        <v>432.05</v>
      </c>
      <c r="E1728">
        <v>427.77</v>
      </c>
    </row>
    <row r="1729" spans="1:5" x14ac:dyDescent="0.25">
      <c r="A1729" t="s">
        <v>191</v>
      </c>
      <c r="B1729" t="s">
        <v>21</v>
      </c>
      <c r="C1729" t="s">
        <v>30</v>
      </c>
      <c r="D1729">
        <v>2480.23</v>
      </c>
      <c r="E1729">
        <v>2419.7399999999998</v>
      </c>
    </row>
    <row r="1730" spans="1:5" x14ac:dyDescent="0.25">
      <c r="A1730" t="s">
        <v>232</v>
      </c>
      <c r="B1730" t="s">
        <v>20</v>
      </c>
      <c r="C1730" t="s">
        <v>25</v>
      </c>
      <c r="D1730">
        <v>5405</v>
      </c>
      <c r="E1730">
        <v>5222.5</v>
      </c>
    </row>
    <row r="1731" spans="1:5" x14ac:dyDescent="0.25">
      <c r="A1731" t="s">
        <v>232</v>
      </c>
      <c r="B1731" t="s">
        <v>19</v>
      </c>
      <c r="C1731" t="s">
        <v>25</v>
      </c>
      <c r="D1731">
        <v>0</v>
      </c>
      <c r="E1731">
        <v>0</v>
      </c>
    </row>
    <row r="1732" spans="1:5" x14ac:dyDescent="0.25">
      <c r="A1732" t="s">
        <v>232</v>
      </c>
      <c r="B1732" t="s">
        <v>21</v>
      </c>
      <c r="C1732" t="s">
        <v>25</v>
      </c>
      <c r="D1732">
        <v>92849.69</v>
      </c>
      <c r="E1732">
        <v>90585.06</v>
      </c>
    </row>
    <row r="1733" spans="1:5" x14ac:dyDescent="0.25">
      <c r="A1733" t="s">
        <v>232</v>
      </c>
      <c r="B1733" t="s">
        <v>23</v>
      </c>
      <c r="C1733" t="s">
        <v>25</v>
      </c>
      <c r="D1733">
        <v>0</v>
      </c>
      <c r="E1733">
        <v>0</v>
      </c>
    </row>
    <row r="1734" spans="1:5" x14ac:dyDescent="0.25">
      <c r="A1734" t="s">
        <v>232</v>
      </c>
      <c r="B1734" t="s">
        <v>22</v>
      </c>
      <c r="C1734" t="s">
        <v>25</v>
      </c>
      <c r="D1734">
        <v>25599.79</v>
      </c>
      <c r="E1734">
        <v>25346.33</v>
      </c>
    </row>
    <row r="1735" spans="1:5" x14ac:dyDescent="0.25">
      <c r="A1735" t="s">
        <v>232</v>
      </c>
      <c r="B1735" t="s">
        <v>18</v>
      </c>
      <c r="C1735" t="s">
        <v>25</v>
      </c>
      <c r="D1735">
        <v>322786.34000000003</v>
      </c>
      <c r="E1735">
        <v>317234.73</v>
      </c>
    </row>
    <row r="1736" spans="1:5" x14ac:dyDescent="0.25">
      <c r="A1736" t="s">
        <v>232</v>
      </c>
      <c r="B1736" t="s">
        <v>23</v>
      </c>
      <c r="C1736" t="s">
        <v>26</v>
      </c>
      <c r="D1736">
        <v>0</v>
      </c>
      <c r="E1736">
        <v>0</v>
      </c>
    </row>
    <row r="1737" spans="1:5" x14ac:dyDescent="0.25">
      <c r="A1737" t="s">
        <v>232</v>
      </c>
      <c r="B1737" t="s">
        <v>20</v>
      </c>
      <c r="C1737" t="s">
        <v>26</v>
      </c>
      <c r="D1737">
        <v>2392.8000000000002</v>
      </c>
      <c r="E1737">
        <v>2222.5100000000002</v>
      </c>
    </row>
    <row r="1738" spans="1:5" x14ac:dyDescent="0.25">
      <c r="A1738" t="s">
        <v>232</v>
      </c>
      <c r="B1738" t="s">
        <v>21</v>
      </c>
      <c r="C1738" t="s">
        <v>26</v>
      </c>
      <c r="D1738">
        <v>126859.29</v>
      </c>
      <c r="E1738">
        <v>123765.16</v>
      </c>
    </row>
    <row r="1739" spans="1:5" x14ac:dyDescent="0.25">
      <c r="A1739" t="s">
        <v>232</v>
      </c>
      <c r="B1739" t="s">
        <v>22</v>
      </c>
      <c r="C1739" t="s">
        <v>26</v>
      </c>
      <c r="D1739">
        <v>42849.05</v>
      </c>
      <c r="E1739">
        <v>42424.800000000003</v>
      </c>
    </row>
    <row r="1740" spans="1:5" x14ac:dyDescent="0.25">
      <c r="A1740" t="s">
        <v>232</v>
      </c>
      <c r="B1740" t="s">
        <v>18</v>
      </c>
      <c r="C1740" t="s">
        <v>26</v>
      </c>
      <c r="D1740">
        <v>235669.59</v>
      </c>
      <c r="E1740">
        <v>231616.3</v>
      </c>
    </row>
    <row r="1741" spans="1:5" x14ac:dyDescent="0.25">
      <c r="A1741" t="s">
        <v>232</v>
      </c>
      <c r="B1741" t="s">
        <v>19</v>
      </c>
      <c r="C1741" t="s">
        <v>26</v>
      </c>
      <c r="D1741">
        <v>0</v>
      </c>
      <c r="E1741">
        <v>0</v>
      </c>
    </row>
    <row r="1742" spans="1:5" x14ac:dyDescent="0.25">
      <c r="A1742" t="s">
        <v>232</v>
      </c>
      <c r="B1742" t="s">
        <v>18</v>
      </c>
      <c r="C1742" t="s">
        <v>27</v>
      </c>
      <c r="D1742">
        <v>343761.31</v>
      </c>
      <c r="E1742">
        <v>337848.95</v>
      </c>
    </row>
    <row r="1743" spans="1:5" x14ac:dyDescent="0.25">
      <c r="A1743" t="s">
        <v>232</v>
      </c>
      <c r="B1743" t="s">
        <v>21</v>
      </c>
      <c r="C1743" t="s">
        <v>27</v>
      </c>
      <c r="D1743">
        <v>111378.67</v>
      </c>
      <c r="E1743">
        <v>108662.12</v>
      </c>
    </row>
    <row r="1744" spans="1:5" x14ac:dyDescent="0.25">
      <c r="A1744" t="s">
        <v>232</v>
      </c>
      <c r="B1744" t="s">
        <v>22</v>
      </c>
      <c r="C1744" t="s">
        <v>27</v>
      </c>
      <c r="D1744">
        <v>66755.360000000001</v>
      </c>
      <c r="E1744">
        <v>66094.42</v>
      </c>
    </row>
    <row r="1745" spans="1:5" x14ac:dyDescent="0.25">
      <c r="A1745" t="s">
        <v>232</v>
      </c>
      <c r="B1745" t="s">
        <v>19</v>
      </c>
      <c r="C1745" t="s">
        <v>27</v>
      </c>
      <c r="D1745">
        <v>0</v>
      </c>
      <c r="E1745">
        <v>0</v>
      </c>
    </row>
    <row r="1746" spans="1:5" x14ac:dyDescent="0.25">
      <c r="A1746" t="s">
        <v>232</v>
      </c>
      <c r="B1746" t="s">
        <v>23</v>
      </c>
      <c r="C1746" t="s">
        <v>27</v>
      </c>
      <c r="D1746">
        <v>0</v>
      </c>
      <c r="E1746">
        <v>0</v>
      </c>
    </row>
    <row r="1747" spans="1:5" x14ac:dyDescent="0.25">
      <c r="A1747" t="s">
        <v>232</v>
      </c>
      <c r="B1747" t="s">
        <v>20</v>
      </c>
      <c r="C1747" t="s">
        <v>27</v>
      </c>
      <c r="D1747">
        <v>1509</v>
      </c>
      <c r="E1747">
        <v>1450.41</v>
      </c>
    </row>
    <row r="1748" spans="1:5" x14ac:dyDescent="0.25">
      <c r="A1748" t="s">
        <v>232</v>
      </c>
      <c r="B1748" t="s">
        <v>21</v>
      </c>
      <c r="C1748" t="s">
        <v>28</v>
      </c>
      <c r="D1748">
        <v>81518.37</v>
      </c>
      <c r="E1748">
        <v>79530.12</v>
      </c>
    </row>
    <row r="1749" spans="1:5" x14ac:dyDescent="0.25">
      <c r="A1749" t="s">
        <v>232</v>
      </c>
      <c r="B1749" t="s">
        <v>18</v>
      </c>
      <c r="C1749" t="s">
        <v>28</v>
      </c>
      <c r="D1749">
        <v>377258.41</v>
      </c>
      <c r="E1749">
        <v>370769.94</v>
      </c>
    </row>
    <row r="1750" spans="1:5" x14ac:dyDescent="0.25">
      <c r="A1750" t="s">
        <v>232</v>
      </c>
      <c r="B1750" t="s">
        <v>23</v>
      </c>
      <c r="C1750" t="s">
        <v>28</v>
      </c>
      <c r="D1750">
        <v>0</v>
      </c>
      <c r="E1750">
        <v>0</v>
      </c>
    </row>
    <row r="1751" spans="1:5" x14ac:dyDescent="0.25">
      <c r="A1751" t="s">
        <v>232</v>
      </c>
      <c r="B1751" t="s">
        <v>22</v>
      </c>
      <c r="C1751" t="s">
        <v>28</v>
      </c>
      <c r="D1751">
        <v>85476.53</v>
      </c>
      <c r="E1751">
        <v>84630.23</v>
      </c>
    </row>
    <row r="1752" spans="1:5" x14ac:dyDescent="0.25">
      <c r="A1752" t="s">
        <v>232</v>
      </c>
      <c r="B1752" t="s">
        <v>20</v>
      </c>
      <c r="C1752" t="s">
        <v>28</v>
      </c>
      <c r="D1752">
        <v>202.98</v>
      </c>
      <c r="E1752">
        <v>197.86</v>
      </c>
    </row>
    <row r="1753" spans="1:5" x14ac:dyDescent="0.25">
      <c r="A1753" t="s">
        <v>232</v>
      </c>
      <c r="B1753" t="s">
        <v>19</v>
      </c>
      <c r="C1753" t="s">
        <v>28</v>
      </c>
      <c r="D1753">
        <v>0</v>
      </c>
      <c r="E1753">
        <v>0</v>
      </c>
    </row>
    <row r="1754" spans="1:5" x14ac:dyDescent="0.25">
      <c r="A1754" t="s">
        <v>232</v>
      </c>
      <c r="B1754" t="s">
        <v>22</v>
      </c>
      <c r="C1754" t="s">
        <v>29</v>
      </c>
      <c r="D1754">
        <v>97036.57</v>
      </c>
      <c r="E1754">
        <v>96075.81</v>
      </c>
    </row>
    <row r="1755" spans="1:5" x14ac:dyDescent="0.25">
      <c r="A1755" t="s">
        <v>232</v>
      </c>
      <c r="B1755" t="s">
        <v>18</v>
      </c>
      <c r="C1755" t="s">
        <v>29</v>
      </c>
      <c r="D1755">
        <v>154681.76999999999</v>
      </c>
      <c r="E1755">
        <v>152021.4</v>
      </c>
    </row>
    <row r="1756" spans="1:5" x14ac:dyDescent="0.25">
      <c r="A1756" t="s">
        <v>232</v>
      </c>
      <c r="B1756" t="s">
        <v>20</v>
      </c>
      <c r="C1756" t="s">
        <v>29</v>
      </c>
      <c r="D1756">
        <v>485</v>
      </c>
      <c r="E1756">
        <v>477</v>
      </c>
    </row>
    <row r="1757" spans="1:5" x14ac:dyDescent="0.25">
      <c r="A1757" t="s">
        <v>232</v>
      </c>
      <c r="B1757" t="s">
        <v>19</v>
      </c>
      <c r="C1757" t="s">
        <v>29</v>
      </c>
      <c r="D1757">
        <v>0</v>
      </c>
      <c r="E1757">
        <v>0</v>
      </c>
    </row>
    <row r="1758" spans="1:5" x14ac:dyDescent="0.25">
      <c r="A1758" t="s">
        <v>232</v>
      </c>
      <c r="B1758" t="s">
        <v>21</v>
      </c>
      <c r="C1758" t="s">
        <v>29</v>
      </c>
      <c r="D1758">
        <v>87485.96</v>
      </c>
      <c r="E1758">
        <v>85352.16</v>
      </c>
    </row>
    <row r="1759" spans="1:5" x14ac:dyDescent="0.25">
      <c r="A1759" t="s">
        <v>232</v>
      </c>
      <c r="B1759" t="s">
        <v>23</v>
      </c>
      <c r="C1759" t="s">
        <v>29</v>
      </c>
      <c r="D1759">
        <v>0</v>
      </c>
      <c r="E1759">
        <v>0</v>
      </c>
    </row>
    <row r="1760" spans="1:5" x14ac:dyDescent="0.25">
      <c r="A1760" t="s">
        <v>232</v>
      </c>
      <c r="B1760" t="s">
        <v>23</v>
      </c>
      <c r="C1760" t="s">
        <v>30</v>
      </c>
      <c r="D1760">
        <v>0</v>
      </c>
      <c r="E1760">
        <v>0</v>
      </c>
    </row>
    <row r="1761" spans="1:5" x14ac:dyDescent="0.25">
      <c r="A1761" t="s">
        <v>232</v>
      </c>
      <c r="B1761" t="s">
        <v>20</v>
      </c>
      <c r="C1761" t="s">
        <v>30</v>
      </c>
      <c r="D1761">
        <v>828.4</v>
      </c>
      <c r="E1761">
        <v>808.6</v>
      </c>
    </row>
    <row r="1762" spans="1:5" x14ac:dyDescent="0.25">
      <c r="A1762" t="s">
        <v>232</v>
      </c>
      <c r="B1762" t="s">
        <v>19</v>
      </c>
      <c r="C1762" t="s">
        <v>30</v>
      </c>
      <c r="D1762">
        <v>0</v>
      </c>
      <c r="E1762">
        <v>0</v>
      </c>
    </row>
    <row r="1763" spans="1:5" x14ac:dyDescent="0.25">
      <c r="A1763" t="s">
        <v>232</v>
      </c>
      <c r="B1763" t="s">
        <v>21</v>
      </c>
      <c r="C1763" t="s">
        <v>30</v>
      </c>
      <c r="D1763">
        <v>53017.43</v>
      </c>
      <c r="E1763">
        <v>51724.32</v>
      </c>
    </row>
    <row r="1764" spans="1:5" x14ac:dyDescent="0.25">
      <c r="A1764" t="s">
        <v>232</v>
      </c>
      <c r="B1764" t="s">
        <v>18</v>
      </c>
      <c r="C1764" t="s">
        <v>30</v>
      </c>
      <c r="D1764">
        <v>119100.17</v>
      </c>
      <c r="E1764">
        <v>117051.76</v>
      </c>
    </row>
    <row r="1765" spans="1:5" x14ac:dyDescent="0.25">
      <c r="A1765" t="s">
        <v>232</v>
      </c>
      <c r="B1765" t="s">
        <v>22</v>
      </c>
      <c r="C1765" t="s">
        <v>30</v>
      </c>
      <c r="D1765">
        <v>107534.92</v>
      </c>
      <c r="E1765">
        <v>106470.22</v>
      </c>
    </row>
    <row r="1766" spans="1:5" x14ac:dyDescent="0.25">
      <c r="A1766" t="s">
        <v>233</v>
      </c>
      <c r="B1766" t="s">
        <v>22</v>
      </c>
      <c r="C1766" t="s">
        <v>25</v>
      </c>
      <c r="D1766">
        <v>118127.36</v>
      </c>
      <c r="E1766">
        <v>116957.78</v>
      </c>
    </row>
    <row r="1767" spans="1:5" x14ac:dyDescent="0.25">
      <c r="A1767" t="s">
        <v>233</v>
      </c>
      <c r="B1767" t="s">
        <v>19</v>
      </c>
      <c r="C1767" t="s">
        <v>25</v>
      </c>
      <c r="D1767">
        <v>0</v>
      </c>
      <c r="E1767">
        <v>0</v>
      </c>
    </row>
    <row r="1768" spans="1:5" x14ac:dyDescent="0.25">
      <c r="A1768" t="s">
        <v>233</v>
      </c>
      <c r="B1768" t="s">
        <v>20</v>
      </c>
      <c r="C1768" t="s">
        <v>25</v>
      </c>
      <c r="D1768">
        <v>272117.57</v>
      </c>
      <c r="E1768">
        <v>263943.46999999997</v>
      </c>
    </row>
    <row r="1769" spans="1:5" x14ac:dyDescent="0.25">
      <c r="A1769" t="s">
        <v>233</v>
      </c>
      <c r="B1769" t="s">
        <v>18</v>
      </c>
      <c r="C1769" t="s">
        <v>25</v>
      </c>
      <c r="D1769">
        <v>112798.45</v>
      </c>
      <c r="E1769">
        <v>110858.43</v>
      </c>
    </row>
    <row r="1770" spans="1:5" x14ac:dyDescent="0.25">
      <c r="A1770" t="s">
        <v>233</v>
      </c>
      <c r="B1770" t="s">
        <v>23</v>
      </c>
      <c r="C1770" t="s">
        <v>25</v>
      </c>
      <c r="D1770">
        <v>0</v>
      </c>
      <c r="E1770">
        <v>0</v>
      </c>
    </row>
    <row r="1771" spans="1:5" x14ac:dyDescent="0.25">
      <c r="A1771" t="s">
        <v>233</v>
      </c>
      <c r="B1771" t="s">
        <v>21</v>
      </c>
      <c r="C1771" t="s">
        <v>25</v>
      </c>
      <c r="D1771">
        <v>735198.32</v>
      </c>
      <c r="E1771">
        <v>717266.65</v>
      </c>
    </row>
    <row r="1772" spans="1:5" x14ac:dyDescent="0.25">
      <c r="A1772" t="s">
        <v>233</v>
      </c>
      <c r="B1772" t="s">
        <v>21</v>
      </c>
      <c r="C1772" t="s">
        <v>26</v>
      </c>
      <c r="D1772">
        <v>1125389.29</v>
      </c>
      <c r="E1772">
        <v>1097940.77</v>
      </c>
    </row>
    <row r="1773" spans="1:5" x14ac:dyDescent="0.25">
      <c r="A1773" t="s">
        <v>233</v>
      </c>
      <c r="B1773" t="s">
        <v>22</v>
      </c>
      <c r="C1773" t="s">
        <v>26</v>
      </c>
      <c r="D1773">
        <v>174950.05</v>
      </c>
      <c r="E1773">
        <v>173217.87</v>
      </c>
    </row>
    <row r="1774" spans="1:5" x14ac:dyDescent="0.25">
      <c r="A1774" t="s">
        <v>233</v>
      </c>
      <c r="B1774" t="s">
        <v>20</v>
      </c>
      <c r="C1774" t="s">
        <v>26</v>
      </c>
      <c r="D1774">
        <v>99724.06</v>
      </c>
      <c r="E1774">
        <v>91648.959999999992</v>
      </c>
    </row>
    <row r="1775" spans="1:5" x14ac:dyDescent="0.25">
      <c r="A1775" t="s">
        <v>233</v>
      </c>
      <c r="B1775" t="s">
        <v>23</v>
      </c>
      <c r="C1775" t="s">
        <v>26</v>
      </c>
      <c r="D1775">
        <v>0</v>
      </c>
      <c r="E1775">
        <v>0</v>
      </c>
    </row>
    <row r="1776" spans="1:5" x14ac:dyDescent="0.25">
      <c r="A1776" t="s">
        <v>233</v>
      </c>
      <c r="B1776" t="s">
        <v>19</v>
      </c>
      <c r="C1776" t="s">
        <v>26</v>
      </c>
      <c r="D1776">
        <v>0</v>
      </c>
      <c r="E1776">
        <v>0</v>
      </c>
    </row>
    <row r="1777" spans="1:5" x14ac:dyDescent="0.25">
      <c r="A1777" t="s">
        <v>233</v>
      </c>
      <c r="B1777" t="s">
        <v>18</v>
      </c>
      <c r="C1777" t="s">
        <v>26</v>
      </c>
      <c r="D1777">
        <v>95552.63</v>
      </c>
      <c r="E1777">
        <v>93909.22</v>
      </c>
    </row>
    <row r="1778" spans="1:5" x14ac:dyDescent="0.25">
      <c r="A1778" t="s">
        <v>233</v>
      </c>
      <c r="B1778" t="s">
        <v>23</v>
      </c>
      <c r="C1778" t="s">
        <v>27</v>
      </c>
      <c r="D1778">
        <v>0</v>
      </c>
      <c r="E1778">
        <v>0</v>
      </c>
    </row>
    <row r="1779" spans="1:5" x14ac:dyDescent="0.25">
      <c r="A1779" t="s">
        <v>233</v>
      </c>
      <c r="B1779" t="s">
        <v>21</v>
      </c>
      <c r="C1779" t="s">
        <v>27</v>
      </c>
      <c r="D1779">
        <v>798315.04</v>
      </c>
      <c r="E1779">
        <v>778843.94</v>
      </c>
    </row>
    <row r="1780" spans="1:5" x14ac:dyDescent="0.25">
      <c r="A1780" t="s">
        <v>233</v>
      </c>
      <c r="B1780" t="s">
        <v>18</v>
      </c>
      <c r="C1780" t="s">
        <v>27</v>
      </c>
      <c r="D1780">
        <v>169060.69</v>
      </c>
      <c r="E1780">
        <v>166153.01</v>
      </c>
    </row>
    <row r="1781" spans="1:5" x14ac:dyDescent="0.25">
      <c r="A1781" t="s">
        <v>233</v>
      </c>
      <c r="B1781" t="s">
        <v>19</v>
      </c>
      <c r="C1781" t="s">
        <v>27</v>
      </c>
      <c r="D1781">
        <v>0</v>
      </c>
      <c r="E1781">
        <v>0</v>
      </c>
    </row>
    <row r="1782" spans="1:5" x14ac:dyDescent="0.25">
      <c r="A1782" t="s">
        <v>233</v>
      </c>
      <c r="B1782" t="s">
        <v>22</v>
      </c>
      <c r="C1782" t="s">
        <v>27</v>
      </c>
      <c r="D1782">
        <v>241887.21</v>
      </c>
      <c r="E1782">
        <v>239492.29</v>
      </c>
    </row>
    <row r="1783" spans="1:5" x14ac:dyDescent="0.25">
      <c r="A1783" t="s">
        <v>233</v>
      </c>
      <c r="B1783" t="s">
        <v>20</v>
      </c>
      <c r="C1783" t="s">
        <v>27</v>
      </c>
      <c r="D1783">
        <v>42990.080000000002</v>
      </c>
      <c r="E1783">
        <v>37977.1</v>
      </c>
    </row>
    <row r="1784" spans="1:5" x14ac:dyDescent="0.25">
      <c r="A1784" t="s">
        <v>233</v>
      </c>
      <c r="B1784" t="s">
        <v>21</v>
      </c>
      <c r="C1784" t="s">
        <v>28</v>
      </c>
      <c r="D1784">
        <v>868348.03</v>
      </c>
      <c r="E1784">
        <v>847168.81</v>
      </c>
    </row>
    <row r="1785" spans="1:5" x14ac:dyDescent="0.25">
      <c r="A1785" t="s">
        <v>233</v>
      </c>
      <c r="B1785" t="s">
        <v>22</v>
      </c>
      <c r="C1785" t="s">
        <v>28</v>
      </c>
      <c r="D1785">
        <v>277162.34000000003</v>
      </c>
      <c r="E1785">
        <v>274418.15999999997</v>
      </c>
    </row>
    <row r="1786" spans="1:5" x14ac:dyDescent="0.25">
      <c r="A1786" t="s">
        <v>233</v>
      </c>
      <c r="B1786" t="s">
        <v>23</v>
      </c>
      <c r="C1786" t="s">
        <v>28</v>
      </c>
      <c r="D1786">
        <v>0</v>
      </c>
      <c r="E1786">
        <v>0</v>
      </c>
    </row>
    <row r="1787" spans="1:5" x14ac:dyDescent="0.25">
      <c r="A1787" t="s">
        <v>233</v>
      </c>
      <c r="B1787" t="s">
        <v>19</v>
      </c>
      <c r="C1787" t="s">
        <v>28</v>
      </c>
      <c r="D1787">
        <v>0</v>
      </c>
      <c r="E1787">
        <v>0</v>
      </c>
    </row>
    <row r="1788" spans="1:5" x14ac:dyDescent="0.25">
      <c r="A1788" t="s">
        <v>233</v>
      </c>
      <c r="B1788" t="s">
        <v>18</v>
      </c>
      <c r="C1788" t="s">
        <v>28</v>
      </c>
      <c r="D1788">
        <v>105522.95</v>
      </c>
      <c r="E1788">
        <v>103708.06</v>
      </c>
    </row>
    <row r="1789" spans="1:5" x14ac:dyDescent="0.25">
      <c r="A1789" t="s">
        <v>233</v>
      </c>
      <c r="B1789" t="s">
        <v>20</v>
      </c>
      <c r="C1789" t="s">
        <v>28</v>
      </c>
      <c r="D1789">
        <v>34710.93</v>
      </c>
      <c r="E1789">
        <v>31879.4</v>
      </c>
    </row>
    <row r="1790" spans="1:5" x14ac:dyDescent="0.25">
      <c r="A1790" t="s">
        <v>233</v>
      </c>
      <c r="B1790" t="s">
        <v>19</v>
      </c>
      <c r="C1790" t="s">
        <v>29</v>
      </c>
      <c r="D1790">
        <v>0</v>
      </c>
      <c r="E1790">
        <v>0</v>
      </c>
    </row>
    <row r="1791" spans="1:5" x14ac:dyDescent="0.25">
      <c r="A1791" t="s">
        <v>233</v>
      </c>
      <c r="B1791" t="s">
        <v>22</v>
      </c>
      <c r="C1791" t="s">
        <v>29</v>
      </c>
      <c r="D1791">
        <v>371830.6</v>
      </c>
      <c r="E1791">
        <v>368149.11</v>
      </c>
    </row>
    <row r="1792" spans="1:5" x14ac:dyDescent="0.25">
      <c r="A1792" t="s">
        <v>233</v>
      </c>
      <c r="B1792" t="s">
        <v>18</v>
      </c>
      <c r="C1792" t="s">
        <v>29</v>
      </c>
      <c r="D1792">
        <v>57839.21</v>
      </c>
      <c r="E1792">
        <v>56844.43</v>
      </c>
    </row>
    <row r="1793" spans="1:5" x14ac:dyDescent="0.25">
      <c r="A1793" t="s">
        <v>233</v>
      </c>
      <c r="B1793" t="s">
        <v>20</v>
      </c>
      <c r="C1793" t="s">
        <v>29</v>
      </c>
      <c r="D1793">
        <v>119447.95000000001</v>
      </c>
      <c r="E1793">
        <v>112261.32</v>
      </c>
    </row>
    <row r="1794" spans="1:5" x14ac:dyDescent="0.25">
      <c r="A1794" t="s">
        <v>233</v>
      </c>
      <c r="B1794" t="s">
        <v>21</v>
      </c>
      <c r="C1794" t="s">
        <v>29</v>
      </c>
      <c r="D1794">
        <v>646822.05000000005</v>
      </c>
      <c r="E1794">
        <v>631045.9</v>
      </c>
    </row>
    <row r="1795" spans="1:5" x14ac:dyDescent="0.25">
      <c r="A1795" t="s">
        <v>233</v>
      </c>
      <c r="B1795" t="s">
        <v>23</v>
      </c>
      <c r="C1795" t="s">
        <v>29</v>
      </c>
      <c r="D1795">
        <v>0</v>
      </c>
      <c r="E1795">
        <v>0</v>
      </c>
    </row>
    <row r="1796" spans="1:5" x14ac:dyDescent="0.25">
      <c r="A1796" t="s">
        <v>233</v>
      </c>
      <c r="B1796" t="s">
        <v>23</v>
      </c>
      <c r="C1796" t="s">
        <v>30</v>
      </c>
      <c r="D1796">
        <v>0</v>
      </c>
      <c r="E1796">
        <v>0</v>
      </c>
    </row>
    <row r="1797" spans="1:5" x14ac:dyDescent="0.25">
      <c r="A1797" t="s">
        <v>233</v>
      </c>
      <c r="B1797" t="s">
        <v>18</v>
      </c>
      <c r="C1797" t="s">
        <v>30</v>
      </c>
      <c r="D1797">
        <v>51873.57</v>
      </c>
      <c r="E1797">
        <v>50981.4</v>
      </c>
    </row>
    <row r="1798" spans="1:5" x14ac:dyDescent="0.25">
      <c r="A1798" t="s">
        <v>233</v>
      </c>
      <c r="B1798" t="s">
        <v>21</v>
      </c>
      <c r="C1798" t="s">
        <v>30</v>
      </c>
      <c r="D1798">
        <v>782980.17</v>
      </c>
      <c r="E1798">
        <v>763883.09</v>
      </c>
    </row>
    <row r="1799" spans="1:5" x14ac:dyDescent="0.25">
      <c r="A1799" t="s">
        <v>233</v>
      </c>
      <c r="B1799" t="s">
        <v>20</v>
      </c>
      <c r="C1799" t="s">
        <v>30</v>
      </c>
      <c r="D1799">
        <v>190924.16999999998</v>
      </c>
      <c r="E1799">
        <v>180284.01</v>
      </c>
    </row>
    <row r="1800" spans="1:5" x14ac:dyDescent="0.25">
      <c r="A1800" t="s">
        <v>233</v>
      </c>
      <c r="B1800" t="s">
        <v>22</v>
      </c>
      <c r="C1800" t="s">
        <v>30</v>
      </c>
      <c r="D1800">
        <v>367976.67</v>
      </c>
      <c r="E1800">
        <v>364333.34</v>
      </c>
    </row>
    <row r="1801" spans="1:5" x14ac:dyDescent="0.25">
      <c r="A1801" t="s">
        <v>233</v>
      </c>
      <c r="B1801" t="s">
        <v>19</v>
      </c>
      <c r="C1801" t="s">
        <v>30</v>
      </c>
      <c r="D1801">
        <v>0</v>
      </c>
      <c r="E1801">
        <v>0</v>
      </c>
    </row>
    <row r="1802" spans="1:5" x14ac:dyDescent="0.25">
      <c r="A1802" t="s">
        <v>197</v>
      </c>
      <c r="B1802" t="s">
        <v>19</v>
      </c>
      <c r="C1802" t="s">
        <v>25</v>
      </c>
      <c r="D1802">
        <v>0</v>
      </c>
      <c r="E1802">
        <v>0</v>
      </c>
    </row>
    <row r="1803" spans="1:5" x14ac:dyDescent="0.25">
      <c r="A1803" t="s">
        <v>197</v>
      </c>
      <c r="B1803" t="s">
        <v>21</v>
      </c>
      <c r="C1803" t="s">
        <v>25</v>
      </c>
      <c r="D1803">
        <v>0</v>
      </c>
      <c r="E1803">
        <v>0</v>
      </c>
    </row>
    <row r="1804" spans="1:5" x14ac:dyDescent="0.25">
      <c r="A1804" t="s">
        <v>197</v>
      </c>
      <c r="B1804" t="s">
        <v>20</v>
      </c>
      <c r="C1804" t="s">
        <v>25</v>
      </c>
      <c r="D1804">
        <v>17417</v>
      </c>
      <c r="E1804">
        <v>15933</v>
      </c>
    </row>
    <row r="1805" spans="1:5" x14ac:dyDescent="0.25">
      <c r="A1805" t="s">
        <v>197</v>
      </c>
      <c r="B1805" t="s">
        <v>22</v>
      </c>
      <c r="C1805" t="s">
        <v>25</v>
      </c>
      <c r="D1805">
        <v>0</v>
      </c>
      <c r="E1805">
        <v>0</v>
      </c>
    </row>
    <row r="1806" spans="1:5" x14ac:dyDescent="0.25">
      <c r="A1806" t="s">
        <v>197</v>
      </c>
      <c r="B1806" t="s">
        <v>23</v>
      </c>
      <c r="C1806" t="s">
        <v>25</v>
      </c>
      <c r="D1806">
        <v>0</v>
      </c>
      <c r="E1806">
        <v>0</v>
      </c>
    </row>
    <row r="1807" spans="1:5" x14ac:dyDescent="0.25">
      <c r="A1807" t="s">
        <v>197</v>
      </c>
      <c r="B1807" t="s">
        <v>18</v>
      </c>
      <c r="C1807" t="s">
        <v>25</v>
      </c>
      <c r="D1807">
        <v>0</v>
      </c>
      <c r="E1807">
        <v>0</v>
      </c>
    </row>
    <row r="1808" spans="1:5" x14ac:dyDescent="0.25">
      <c r="A1808" t="s">
        <v>197</v>
      </c>
      <c r="B1808" t="s">
        <v>18</v>
      </c>
      <c r="C1808" t="s">
        <v>26</v>
      </c>
      <c r="D1808">
        <v>0</v>
      </c>
      <c r="E1808">
        <v>0</v>
      </c>
    </row>
    <row r="1809" spans="1:5" x14ac:dyDescent="0.25">
      <c r="A1809" t="s">
        <v>197</v>
      </c>
      <c r="B1809" t="s">
        <v>21</v>
      </c>
      <c r="C1809" t="s">
        <v>26</v>
      </c>
      <c r="D1809">
        <v>0</v>
      </c>
      <c r="E1809">
        <v>0</v>
      </c>
    </row>
    <row r="1810" spans="1:5" x14ac:dyDescent="0.25">
      <c r="A1810" t="s">
        <v>197</v>
      </c>
      <c r="B1810" t="s">
        <v>20</v>
      </c>
      <c r="C1810" t="s">
        <v>26</v>
      </c>
      <c r="D1810">
        <v>16061</v>
      </c>
      <c r="E1810">
        <v>14685</v>
      </c>
    </row>
    <row r="1811" spans="1:5" x14ac:dyDescent="0.25">
      <c r="A1811" t="s">
        <v>197</v>
      </c>
      <c r="B1811" t="s">
        <v>19</v>
      </c>
      <c r="C1811" t="s">
        <v>26</v>
      </c>
      <c r="D1811">
        <v>0</v>
      </c>
      <c r="E1811">
        <v>0</v>
      </c>
    </row>
    <row r="1812" spans="1:5" x14ac:dyDescent="0.25">
      <c r="A1812" t="s">
        <v>197</v>
      </c>
      <c r="B1812" t="s">
        <v>23</v>
      </c>
      <c r="C1812" t="s">
        <v>26</v>
      </c>
      <c r="D1812">
        <v>0</v>
      </c>
      <c r="E1812">
        <v>0</v>
      </c>
    </row>
    <row r="1813" spans="1:5" x14ac:dyDescent="0.25">
      <c r="A1813" t="s">
        <v>197</v>
      </c>
      <c r="B1813" t="s">
        <v>22</v>
      </c>
      <c r="C1813" t="s">
        <v>26</v>
      </c>
      <c r="D1813">
        <v>0</v>
      </c>
      <c r="E1813">
        <v>0</v>
      </c>
    </row>
    <row r="1814" spans="1:5" x14ac:dyDescent="0.25">
      <c r="A1814" t="s">
        <v>197</v>
      </c>
      <c r="B1814" t="s">
        <v>22</v>
      </c>
      <c r="C1814" t="s">
        <v>27</v>
      </c>
      <c r="D1814">
        <v>0</v>
      </c>
      <c r="E1814">
        <v>0</v>
      </c>
    </row>
    <row r="1815" spans="1:5" x14ac:dyDescent="0.25">
      <c r="A1815" t="s">
        <v>197</v>
      </c>
      <c r="B1815" t="s">
        <v>21</v>
      </c>
      <c r="C1815" t="s">
        <v>27</v>
      </c>
      <c r="D1815">
        <v>0</v>
      </c>
      <c r="E1815">
        <v>0</v>
      </c>
    </row>
    <row r="1816" spans="1:5" x14ac:dyDescent="0.25">
      <c r="A1816" t="s">
        <v>197</v>
      </c>
      <c r="B1816" t="s">
        <v>23</v>
      </c>
      <c r="C1816" t="s">
        <v>27</v>
      </c>
      <c r="D1816">
        <v>0</v>
      </c>
      <c r="E1816">
        <v>0</v>
      </c>
    </row>
    <row r="1817" spans="1:5" x14ac:dyDescent="0.25">
      <c r="A1817" t="s">
        <v>197</v>
      </c>
      <c r="B1817" t="s">
        <v>18</v>
      </c>
      <c r="C1817" t="s">
        <v>27</v>
      </c>
      <c r="D1817">
        <v>0</v>
      </c>
      <c r="E1817">
        <v>0</v>
      </c>
    </row>
    <row r="1818" spans="1:5" x14ac:dyDescent="0.25">
      <c r="A1818" t="s">
        <v>197</v>
      </c>
      <c r="B1818" t="s">
        <v>20</v>
      </c>
      <c r="C1818" t="s">
        <v>27</v>
      </c>
      <c r="D1818">
        <v>16848</v>
      </c>
      <c r="E1818">
        <v>15349</v>
      </c>
    </row>
    <row r="1819" spans="1:5" x14ac:dyDescent="0.25">
      <c r="A1819" t="s">
        <v>197</v>
      </c>
      <c r="B1819" t="s">
        <v>19</v>
      </c>
      <c r="C1819" t="s">
        <v>27</v>
      </c>
      <c r="D1819">
        <v>0</v>
      </c>
      <c r="E1819">
        <v>0</v>
      </c>
    </row>
    <row r="1820" spans="1:5" x14ac:dyDescent="0.25">
      <c r="A1820" t="s">
        <v>197</v>
      </c>
      <c r="B1820" t="s">
        <v>21</v>
      </c>
      <c r="C1820" t="s">
        <v>28</v>
      </c>
      <c r="D1820">
        <v>0</v>
      </c>
      <c r="E1820">
        <v>0</v>
      </c>
    </row>
    <row r="1821" spans="1:5" x14ac:dyDescent="0.25">
      <c r="A1821" t="s">
        <v>197</v>
      </c>
      <c r="B1821" t="s">
        <v>22</v>
      </c>
      <c r="C1821" t="s">
        <v>28</v>
      </c>
      <c r="D1821">
        <v>0</v>
      </c>
      <c r="E1821">
        <v>0</v>
      </c>
    </row>
    <row r="1822" spans="1:5" x14ac:dyDescent="0.25">
      <c r="A1822" t="s">
        <v>197</v>
      </c>
      <c r="B1822" t="s">
        <v>19</v>
      </c>
      <c r="C1822" t="s">
        <v>28</v>
      </c>
      <c r="D1822">
        <v>0</v>
      </c>
      <c r="E1822">
        <v>0</v>
      </c>
    </row>
    <row r="1823" spans="1:5" x14ac:dyDescent="0.25">
      <c r="A1823" t="s">
        <v>197</v>
      </c>
      <c r="B1823" t="s">
        <v>20</v>
      </c>
      <c r="C1823" t="s">
        <v>28</v>
      </c>
      <c r="D1823">
        <v>15754</v>
      </c>
      <c r="E1823">
        <v>14360</v>
      </c>
    </row>
    <row r="1824" spans="1:5" x14ac:dyDescent="0.25">
      <c r="A1824" t="s">
        <v>197</v>
      </c>
      <c r="B1824" t="s">
        <v>23</v>
      </c>
      <c r="C1824" t="s">
        <v>28</v>
      </c>
      <c r="D1824">
        <v>0</v>
      </c>
      <c r="E1824">
        <v>0</v>
      </c>
    </row>
    <row r="1825" spans="1:5" x14ac:dyDescent="0.25">
      <c r="A1825" t="s">
        <v>197</v>
      </c>
      <c r="B1825" t="s">
        <v>18</v>
      </c>
      <c r="C1825" t="s">
        <v>28</v>
      </c>
      <c r="D1825">
        <v>0</v>
      </c>
      <c r="E1825">
        <v>0</v>
      </c>
    </row>
    <row r="1826" spans="1:5" x14ac:dyDescent="0.25">
      <c r="A1826" t="s">
        <v>197</v>
      </c>
      <c r="B1826" t="s">
        <v>22</v>
      </c>
      <c r="C1826" t="s">
        <v>29</v>
      </c>
      <c r="D1826">
        <v>0</v>
      </c>
      <c r="E1826">
        <v>0</v>
      </c>
    </row>
    <row r="1827" spans="1:5" x14ac:dyDescent="0.25">
      <c r="A1827" t="s">
        <v>197</v>
      </c>
      <c r="B1827" t="s">
        <v>23</v>
      </c>
      <c r="C1827" t="s">
        <v>29</v>
      </c>
      <c r="D1827">
        <v>0</v>
      </c>
      <c r="E1827">
        <v>0</v>
      </c>
    </row>
    <row r="1828" spans="1:5" x14ac:dyDescent="0.25">
      <c r="A1828" t="s">
        <v>197</v>
      </c>
      <c r="B1828" t="s">
        <v>18</v>
      </c>
      <c r="C1828" t="s">
        <v>29</v>
      </c>
      <c r="D1828">
        <v>0</v>
      </c>
      <c r="E1828">
        <v>0</v>
      </c>
    </row>
    <row r="1829" spans="1:5" x14ac:dyDescent="0.25">
      <c r="A1829" t="s">
        <v>197</v>
      </c>
      <c r="B1829" t="s">
        <v>21</v>
      </c>
      <c r="C1829" t="s">
        <v>29</v>
      </c>
      <c r="D1829">
        <v>0</v>
      </c>
      <c r="E1829">
        <v>0</v>
      </c>
    </row>
    <row r="1830" spans="1:5" x14ac:dyDescent="0.25">
      <c r="A1830" t="s">
        <v>197</v>
      </c>
      <c r="B1830" t="s">
        <v>20</v>
      </c>
      <c r="C1830" t="s">
        <v>29</v>
      </c>
      <c r="D1830">
        <v>16284</v>
      </c>
      <c r="E1830">
        <v>14816</v>
      </c>
    </row>
    <row r="1831" spans="1:5" x14ac:dyDescent="0.25">
      <c r="A1831" t="s">
        <v>197</v>
      </c>
      <c r="B1831" t="s">
        <v>19</v>
      </c>
      <c r="C1831" t="s">
        <v>29</v>
      </c>
      <c r="D1831">
        <v>0</v>
      </c>
      <c r="E1831">
        <v>0</v>
      </c>
    </row>
    <row r="1832" spans="1:5" x14ac:dyDescent="0.25">
      <c r="A1832" t="s">
        <v>197</v>
      </c>
      <c r="B1832" t="s">
        <v>23</v>
      </c>
      <c r="C1832" t="s">
        <v>30</v>
      </c>
      <c r="D1832">
        <v>0</v>
      </c>
      <c r="E1832">
        <v>0</v>
      </c>
    </row>
    <row r="1833" spans="1:5" x14ac:dyDescent="0.25">
      <c r="A1833" t="s">
        <v>197</v>
      </c>
      <c r="B1833" t="s">
        <v>20</v>
      </c>
      <c r="C1833" t="s">
        <v>30</v>
      </c>
      <c r="D1833">
        <v>16303</v>
      </c>
      <c r="E1833">
        <v>14871</v>
      </c>
    </row>
    <row r="1834" spans="1:5" x14ac:dyDescent="0.25">
      <c r="A1834" t="s">
        <v>197</v>
      </c>
      <c r="B1834" t="s">
        <v>19</v>
      </c>
      <c r="C1834" t="s">
        <v>30</v>
      </c>
      <c r="D1834">
        <v>0</v>
      </c>
      <c r="E1834">
        <v>0</v>
      </c>
    </row>
    <row r="1835" spans="1:5" x14ac:dyDescent="0.25">
      <c r="A1835" t="s">
        <v>197</v>
      </c>
      <c r="B1835" t="s">
        <v>18</v>
      </c>
      <c r="C1835" t="s">
        <v>30</v>
      </c>
      <c r="D1835">
        <v>0</v>
      </c>
      <c r="E1835">
        <v>0</v>
      </c>
    </row>
    <row r="1836" spans="1:5" x14ac:dyDescent="0.25">
      <c r="A1836" t="s">
        <v>197</v>
      </c>
      <c r="B1836" t="s">
        <v>21</v>
      </c>
      <c r="C1836" t="s">
        <v>30</v>
      </c>
      <c r="D1836">
        <v>0</v>
      </c>
      <c r="E1836">
        <v>0</v>
      </c>
    </row>
    <row r="1837" spans="1:5" x14ac:dyDescent="0.25">
      <c r="A1837" t="s">
        <v>197</v>
      </c>
      <c r="B1837" t="s">
        <v>22</v>
      </c>
      <c r="C1837" t="s">
        <v>30</v>
      </c>
      <c r="D1837">
        <v>0</v>
      </c>
      <c r="E1837">
        <v>0</v>
      </c>
    </row>
    <row r="1838" spans="1:5" x14ac:dyDescent="0.25">
      <c r="A1838" t="s">
        <v>214</v>
      </c>
      <c r="B1838" t="s">
        <v>19</v>
      </c>
      <c r="C1838" t="s">
        <v>25</v>
      </c>
      <c r="D1838">
        <v>0</v>
      </c>
      <c r="E1838">
        <v>0</v>
      </c>
    </row>
    <row r="1839" spans="1:5" x14ac:dyDescent="0.25">
      <c r="A1839" t="s">
        <v>214</v>
      </c>
      <c r="B1839" t="s">
        <v>22</v>
      </c>
      <c r="C1839" t="s">
        <v>25</v>
      </c>
      <c r="D1839">
        <v>3.52</v>
      </c>
      <c r="E1839">
        <v>3.49</v>
      </c>
    </row>
    <row r="1840" spans="1:5" x14ac:dyDescent="0.25">
      <c r="A1840" t="s">
        <v>214</v>
      </c>
      <c r="B1840" t="s">
        <v>20</v>
      </c>
      <c r="C1840" t="s">
        <v>25</v>
      </c>
      <c r="D1840">
        <v>18057.53</v>
      </c>
      <c r="E1840">
        <v>17144.740000000002</v>
      </c>
    </row>
    <row r="1841" spans="1:5" x14ac:dyDescent="0.25">
      <c r="A1841" t="s">
        <v>214</v>
      </c>
      <c r="B1841" t="s">
        <v>21</v>
      </c>
      <c r="C1841" t="s">
        <v>25</v>
      </c>
      <c r="D1841">
        <v>0</v>
      </c>
      <c r="E1841">
        <v>0</v>
      </c>
    </row>
    <row r="1842" spans="1:5" x14ac:dyDescent="0.25">
      <c r="A1842" t="s">
        <v>214</v>
      </c>
      <c r="B1842" t="s">
        <v>18</v>
      </c>
      <c r="C1842" t="s">
        <v>25</v>
      </c>
      <c r="D1842">
        <v>0</v>
      </c>
      <c r="E1842">
        <v>0</v>
      </c>
    </row>
    <row r="1843" spans="1:5" x14ac:dyDescent="0.25">
      <c r="A1843" t="s">
        <v>214</v>
      </c>
      <c r="B1843" t="s">
        <v>23</v>
      </c>
      <c r="C1843" t="s">
        <v>25</v>
      </c>
      <c r="D1843">
        <v>0</v>
      </c>
      <c r="E1843">
        <v>0</v>
      </c>
    </row>
    <row r="1844" spans="1:5" x14ac:dyDescent="0.25">
      <c r="A1844" t="s">
        <v>214</v>
      </c>
      <c r="B1844" t="s">
        <v>20</v>
      </c>
      <c r="C1844" t="s">
        <v>26</v>
      </c>
      <c r="D1844">
        <v>16285.12</v>
      </c>
      <c r="E1844">
        <v>15569.7</v>
      </c>
    </row>
    <row r="1845" spans="1:5" x14ac:dyDescent="0.25">
      <c r="A1845" t="s">
        <v>214</v>
      </c>
      <c r="B1845" t="s">
        <v>22</v>
      </c>
      <c r="C1845" t="s">
        <v>26</v>
      </c>
      <c r="D1845">
        <v>4.92</v>
      </c>
      <c r="E1845">
        <v>4.87</v>
      </c>
    </row>
    <row r="1846" spans="1:5" x14ac:dyDescent="0.25">
      <c r="A1846" t="s">
        <v>214</v>
      </c>
      <c r="B1846" t="s">
        <v>21</v>
      </c>
      <c r="C1846" t="s">
        <v>26</v>
      </c>
      <c r="D1846">
        <v>0</v>
      </c>
      <c r="E1846">
        <v>0</v>
      </c>
    </row>
    <row r="1847" spans="1:5" x14ac:dyDescent="0.25">
      <c r="A1847" t="s">
        <v>214</v>
      </c>
      <c r="B1847" t="s">
        <v>23</v>
      </c>
      <c r="C1847" t="s">
        <v>26</v>
      </c>
      <c r="D1847">
        <v>0</v>
      </c>
      <c r="E1847">
        <v>0</v>
      </c>
    </row>
    <row r="1848" spans="1:5" x14ac:dyDescent="0.25">
      <c r="A1848" t="s">
        <v>214</v>
      </c>
      <c r="B1848" t="s">
        <v>19</v>
      </c>
      <c r="C1848" t="s">
        <v>26</v>
      </c>
      <c r="D1848">
        <v>0</v>
      </c>
      <c r="E1848">
        <v>0</v>
      </c>
    </row>
    <row r="1849" spans="1:5" x14ac:dyDescent="0.25">
      <c r="A1849" t="s">
        <v>214</v>
      </c>
      <c r="B1849" t="s">
        <v>18</v>
      </c>
      <c r="C1849" t="s">
        <v>26</v>
      </c>
      <c r="D1849">
        <v>0</v>
      </c>
      <c r="E1849">
        <v>0</v>
      </c>
    </row>
    <row r="1850" spans="1:5" x14ac:dyDescent="0.25">
      <c r="A1850" t="s">
        <v>214</v>
      </c>
      <c r="B1850" t="s">
        <v>23</v>
      </c>
      <c r="C1850" t="s">
        <v>27</v>
      </c>
      <c r="D1850">
        <v>0</v>
      </c>
      <c r="E1850">
        <v>0</v>
      </c>
    </row>
    <row r="1851" spans="1:5" x14ac:dyDescent="0.25">
      <c r="A1851" t="s">
        <v>214</v>
      </c>
      <c r="B1851" t="s">
        <v>21</v>
      </c>
      <c r="C1851" t="s">
        <v>27</v>
      </c>
      <c r="D1851">
        <v>0</v>
      </c>
      <c r="E1851">
        <v>0</v>
      </c>
    </row>
    <row r="1852" spans="1:5" x14ac:dyDescent="0.25">
      <c r="A1852" t="s">
        <v>214</v>
      </c>
      <c r="B1852" t="s">
        <v>18</v>
      </c>
      <c r="C1852" t="s">
        <v>27</v>
      </c>
      <c r="D1852">
        <v>0</v>
      </c>
      <c r="E1852">
        <v>0</v>
      </c>
    </row>
    <row r="1853" spans="1:5" x14ac:dyDescent="0.25">
      <c r="A1853" t="s">
        <v>214</v>
      </c>
      <c r="B1853" t="s">
        <v>22</v>
      </c>
      <c r="C1853" t="s">
        <v>27</v>
      </c>
      <c r="D1853">
        <v>5.93</v>
      </c>
      <c r="E1853">
        <v>5.87</v>
      </c>
    </row>
    <row r="1854" spans="1:5" x14ac:dyDescent="0.25">
      <c r="A1854" t="s">
        <v>214</v>
      </c>
      <c r="B1854" t="s">
        <v>20</v>
      </c>
      <c r="C1854" t="s">
        <v>27</v>
      </c>
      <c r="D1854">
        <v>16979.490000000002</v>
      </c>
      <c r="E1854">
        <v>16081.28</v>
      </c>
    </row>
    <row r="1855" spans="1:5" x14ac:dyDescent="0.25">
      <c r="A1855" t="s">
        <v>214</v>
      </c>
      <c r="B1855" t="s">
        <v>19</v>
      </c>
      <c r="C1855" t="s">
        <v>27</v>
      </c>
      <c r="D1855">
        <v>0</v>
      </c>
      <c r="E1855">
        <v>0</v>
      </c>
    </row>
    <row r="1856" spans="1:5" x14ac:dyDescent="0.25">
      <c r="A1856" t="s">
        <v>214</v>
      </c>
      <c r="B1856" t="s">
        <v>21</v>
      </c>
      <c r="C1856" t="s">
        <v>28</v>
      </c>
      <c r="D1856">
        <v>0</v>
      </c>
      <c r="E1856">
        <v>0</v>
      </c>
    </row>
    <row r="1857" spans="1:5" x14ac:dyDescent="0.25">
      <c r="A1857" t="s">
        <v>214</v>
      </c>
      <c r="B1857" t="s">
        <v>22</v>
      </c>
      <c r="C1857" t="s">
        <v>28</v>
      </c>
      <c r="D1857">
        <v>7.44</v>
      </c>
      <c r="E1857">
        <v>7.37</v>
      </c>
    </row>
    <row r="1858" spans="1:5" x14ac:dyDescent="0.25">
      <c r="A1858" t="s">
        <v>214</v>
      </c>
      <c r="B1858" t="s">
        <v>23</v>
      </c>
      <c r="C1858" t="s">
        <v>28</v>
      </c>
      <c r="D1858">
        <v>0</v>
      </c>
      <c r="E1858">
        <v>0</v>
      </c>
    </row>
    <row r="1859" spans="1:5" x14ac:dyDescent="0.25">
      <c r="A1859" t="s">
        <v>214</v>
      </c>
      <c r="B1859" t="s">
        <v>19</v>
      </c>
      <c r="C1859" t="s">
        <v>28</v>
      </c>
      <c r="D1859">
        <v>0</v>
      </c>
      <c r="E1859">
        <v>0</v>
      </c>
    </row>
    <row r="1860" spans="1:5" x14ac:dyDescent="0.25">
      <c r="A1860" t="s">
        <v>214</v>
      </c>
      <c r="B1860" t="s">
        <v>18</v>
      </c>
      <c r="C1860" t="s">
        <v>28</v>
      </c>
      <c r="D1860">
        <v>0</v>
      </c>
      <c r="E1860">
        <v>0</v>
      </c>
    </row>
    <row r="1861" spans="1:5" x14ac:dyDescent="0.25">
      <c r="A1861" t="s">
        <v>214</v>
      </c>
      <c r="B1861" t="s">
        <v>20</v>
      </c>
      <c r="C1861" t="s">
        <v>28</v>
      </c>
      <c r="D1861">
        <v>16201.5</v>
      </c>
      <c r="E1861">
        <v>15347.97</v>
      </c>
    </row>
    <row r="1862" spans="1:5" x14ac:dyDescent="0.25">
      <c r="A1862" t="s">
        <v>214</v>
      </c>
      <c r="B1862" t="s">
        <v>23</v>
      </c>
      <c r="C1862" t="s">
        <v>29</v>
      </c>
      <c r="D1862">
        <v>0</v>
      </c>
      <c r="E1862">
        <v>0</v>
      </c>
    </row>
    <row r="1863" spans="1:5" x14ac:dyDescent="0.25">
      <c r="A1863" t="s">
        <v>214</v>
      </c>
      <c r="B1863" t="s">
        <v>22</v>
      </c>
      <c r="C1863" t="s">
        <v>29</v>
      </c>
      <c r="D1863">
        <v>7.81</v>
      </c>
      <c r="E1863">
        <v>7.73</v>
      </c>
    </row>
    <row r="1864" spans="1:5" x14ac:dyDescent="0.25">
      <c r="A1864" t="s">
        <v>214</v>
      </c>
      <c r="B1864" t="s">
        <v>19</v>
      </c>
      <c r="C1864" t="s">
        <v>29</v>
      </c>
      <c r="D1864">
        <v>0</v>
      </c>
      <c r="E1864">
        <v>0</v>
      </c>
    </row>
    <row r="1865" spans="1:5" x14ac:dyDescent="0.25">
      <c r="A1865" t="s">
        <v>214</v>
      </c>
      <c r="B1865" t="s">
        <v>20</v>
      </c>
      <c r="C1865" t="s">
        <v>29</v>
      </c>
      <c r="D1865">
        <v>17012.05</v>
      </c>
      <c r="E1865">
        <v>16088.53</v>
      </c>
    </row>
    <row r="1866" spans="1:5" x14ac:dyDescent="0.25">
      <c r="A1866" t="s">
        <v>214</v>
      </c>
      <c r="B1866" t="s">
        <v>21</v>
      </c>
      <c r="C1866" t="s">
        <v>29</v>
      </c>
      <c r="D1866">
        <v>0</v>
      </c>
      <c r="E1866">
        <v>0</v>
      </c>
    </row>
    <row r="1867" spans="1:5" x14ac:dyDescent="0.25">
      <c r="A1867" t="s">
        <v>214</v>
      </c>
      <c r="B1867" t="s">
        <v>18</v>
      </c>
      <c r="C1867" t="s">
        <v>29</v>
      </c>
      <c r="D1867">
        <v>0</v>
      </c>
      <c r="E1867">
        <v>0</v>
      </c>
    </row>
    <row r="1868" spans="1:5" x14ac:dyDescent="0.25">
      <c r="A1868" t="s">
        <v>214</v>
      </c>
      <c r="B1868" t="s">
        <v>23</v>
      </c>
      <c r="C1868" t="s">
        <v>30</v>
      </c>
      <c r="D1868">
        <v>0</v>
      </c>
      <c r="E1868">
        <v>0</v>
      </c>
    </row>
    <row r="1869" spans="1:5" x14ac:dyDescent="0.25">
      <c r="A1869" t="s">
        <v>214</v>
      </c>
      <c r="B1869" t="s">
        <v>19</v>
      </c>
      <c r="C1869" t="s">
        <v>30</v>
      </c>
      <c r="D1869">
        <v>0</v>
      </c>
      <c r="E1869">
        <v>0</v>
      </c>
    </row>
    <row r="1870" spans="1:5" x14ac:dyDescent="0.25">
      <c r="A1870" t="s">
        <v>214</v>
      </c>
      <c r="B1870" t="s">
        <v>22</v>
      </c>
      <c r="C1870" t="s">
        <v>30</v>
      </c>
      <c r="D1870">
        <v>7.48</v>
      </c>
      <c r="E1870">
        <v>7.41</v>
      </c>
    </row>
    <row r="1871" spans="1:5" x14ac:dyDescent="0.25">
      <c r="A1871" t="s">
        <v>214</v>
      </c>
      <c r="B1871" t="s">
        <v>21</v>
      </c>
      <c r="C1871" t="s">
        <v>30</v>
      </c>
      <c r="D1871">
        <v>0</v>
      </c>
      <c r="E1871">
        <v>0</v>
      </c>
    </row>
    <row r="1872" spans="1:5" x14ac:dyDescent="0.25">
      <c r="A1872" t="s">
        <v>214</v>
      </c>
      <c r="B1872" t="s">
        <v>20</v>
      </c>
      <c r="C1872" t="s">
        <v>30</v>
      </c>
      <c r="D1872">
        <v>17371.84</v>
      </c>
      <c r="E1872">
        <v>16482.990000000002</v>
      </c>
    </row>
    <row r="1873" spans="1:5" x14ac:dyDescent="0.25">
      <c r="A1873" t="s">
        <v>214</v>
      </c>
      <c r="B1873" t="s">
        <v>18</v>
      </c>
      <c r="C1873" t="s">
        <v>30</v>
      </c>
      <c r="D1873">
        <v>0</v>
      </c>
      <c r="E1873"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873"/>
  <sheetViews>
    <sheetView topLeftCell="A38" workbookViewId="0">
      <selection activeCell="F44" sqref="F44"/>
    </sheetView>
  </sheetViews>
  <sheetFormatPr baseColWidth="10" defaultRowHeight="15" x14ac:dyDescent="0.25"/>
  <cols>
    <col min="1" max="1" width="20.7109375" bestFit="1" customWidth="1"/>
    <col min="2" max="2" width="16.5703125" bestFit="1" customWidth="1"/>
    <col min="3" max="3" width="8.85546875" bestFit="1" customWidth="1"/>
    <col min="4" max="4" width="11.140625" bestFit="1" customWidth="1"/>
    <col min="5" max="5" width="11" bestFit="1" customWidth="1"/>
    <col min="6" max="6" width="14.140625" bestFit="1" customWidth="1"/>
    <col min="7" max="7" width="12.140625" bestFit="1" customWidth="1"/>
    <col min="8" max="8" width="11" bestFit="1" customWidth="1"/>
    <col min="9" max="9" width="5.28515625" bestFit="1" customWidth="1"/>
    <col min="10" max="10" width="10.7109375" bestFit="1" customWidth="1"/>
    <col min="11" max="11" width="24.7109375" bestFit="1" customWidth="1"/>
    <col min="12" max="12" width="11.7109375" customWidth="1"/>
    <col min="16" max="16" width="19.7109375" customWidth="1"/>
    <col min="18" max="18" width="17.7109375" customWidth="1"/>
    <col min="19" max="19" width="23.7109375" bestFit="1" customWidth="1"/>
    <col min="20" max="20" width="13.140625" bestFit="1" customWidth="1"/>
  </cols>
  <sheetData>
    <row r="1" spans="1:21" x14ac:dyDescent="0.25">
      <c r="A1" t="s">
        <v>48</v>
      </c>
      <c r="B1" t="s">
        <v>75</v>
      </c>
      <c r="C1" t="s">
        <v>42</v>
      </c>
      <c r="D1" t="s">
        <v>39</v>
      </c>
      <c r="E1" t="s">
        <v>40</v>
      </c>
      <c r="F1" t="s">
        <v>112</v>
      </c>
      <c r="G1" t="s">
        <v>235</v>
      </c>
      <c r="H1" t="s">
        <v>236</v>
      </c>
      <c r="I1" t="s">
        <v>170</v>
      </c>
      <c r="J1" t="s">
        <v>113</v>
      </c>
      <c r="K1" t="s">
        <v>111</v>
      </c>
      <c r="M1" t="s">
        <v>42</v>
      </c>
      <c r="N1" t="s">
        <v>113</v>
      </c>
    </row>
    <row r="2" spans="1:21" x14ac:dyDescent="0.25">
      <c r="A2" t="s">
        <v>69</v>
      </c>
      <c r="B2" t="s">
        <v>19</v>
      </c>
      <c r="C2" t="s">
        <v>4</v>
      </c>
      <c r="D2">
        <v>0</v>
      </c>
      <c r="E2">
        <v>0</v>
      </c>
      <c r="F2">
        <v>1</v>
      </c>
      <c r="I2" t="str">
        <f>VLOOKUP(Datos[[#This Row],[Region]],$P$7:$S$61,2,FALSE)</f>
        <v>01</v>
      </c>
      <c r="J2" s="31">
        <f>VLOOKUP(Datos[[#This Row],[Mes]],$M$2:$N$13,2,FALSE)</f>
        <v>44562</v>
      </c>
      <c r="K2" s="31" t="str">
        <f>VLOOKUP(Datos[[#This Row],[Region]],$P$7:$S$61,4,FALSE)</f>
        <v>01 - Araba/Álava</v>
      </c>
      <c r="M2" s="27" t="s">
        <v>4</v>
      </c>
      <c r="N2" s="30">
        <v>44562</v>
      </c>
      <c r="P2" t="s">
        <v>115</v>
      </c>
    </row>
    <row r="3" spans="1:21" x14ac:dyDescent="0.25">
      <c r="A3" t="s">
        <v>69</v>
      </c>
      <c r="B3" t="s">
        <v>19</v>
      </c>
      <c r="C3" t="s">
        <v>5</v>
      </c>
      <c r="D3">
        <v>0</v>
      </c>
      <c r="E3">
        <v>0</v>
      </c>
      <c r="F3">
        <v>1</v>
      </c>
      <c r="I3" t="str">
        <f>VLOOKUP(Datos[[#This Row],[Region]],$P$7:$S$61,2,FALSE)</f>
        <v>01</v>
      </c>
      <c r="J3" s="31">
        <f>VLOOKUP(Datos[[#This Row],[Mes]],$M$2:$N$13,2,FALSE)</f>
        <v>44593</v>
      </c>
      <c r="K3" s="31" t="str">
        <f>VLOOKUP(Datos[[#This Row],[Region]],$P$7:$S$61,4,FALSE)</f>
        <v>01 - Araba/Álava</v>
      </c>
      <c r="M3" s="28" t="s">
        <v>5</v>
      </c>
      <c r="N3" s="31">
        <v>44593</v>
      </c>
    </row>
    <row r="4" spans="1:21" x14ac:dyDescent="0.25">
      <c r="A4" t="s">
        <v>69</v>
      </c>
      <c r="B4" t="s">
        <v>19</v>
      </c>
      <c r="C4" t="s">
        <v>6</v>
      </c>
      <c r="D4">
        <v>0</v>
      </c>
      <c r="E4">
        <v>0</v>
      </c>
      <c r="F4">
        <v>1</v>
      </c>
      <c r="I4" t="str">
        <f>VLOOKUP(Datos[[#This Row],[Region]],$P$7:$S$61,2,FALSE)</f>
        <v>01</v>
      </c>
      <c r="J4" s="31">
        <f>VLOOKUP(Datos[[#This Row],[Mes]],$M$2:$N$13,2,FALSE)</f>
        <v>44621</v>
      </c>
      <c r="K4" s="31" t="str">
        <f>VLOOKUP(Datos[[#This Row],[Region]],$P$7:$S$61,4,FALSE)</f>
        <v>01 - Araba/Álava</v>
      </c>
      <c r="M4" s="27" t="s">
        <v>6</v>
      </c>
      <c r="N4" s="31">
        <v>44621</v>
      </c>
      <c r="P4" t="s">
        <v>115</v>
      </c>
    </row>
    <row r="5" spans="1:21" x14ac:dyDescent="0.25">
      <c r="A5" t="s">
        <v>69</v>
      </c>
      <c r="B5" t="s">
        <v>19</v>
      </c>
      <c r="C5" t="s">
        <v>7</v>
      </c>
      <c r="D5">
        <v>0</v>
      </c>
      <c r="E5">
        <v>0</v>
      </c>
      <c r="F5">
        <v>1</v>
      </c>
      <c r="I5" t="str">
        <f>VLOOKUP(Datos[[#This Row],[Region]],$P$7:$S$61,2,FALSE)</f>
        <v>01</v>
      </c>
      <c r="J5" s="31">
        <f>VLOOKUP(Datos[[#This Row],[Mes]],$M$2:$N$13,2,FALSE)</f>
        <v>44652</v>
      </c>
      <c r="K5" s="31" t="str">
        <f>VLOOKUP(Datos[[#This Row],[Region]],$P$7:$S$61,4,FALSE)</f>
        <v>01 - Araba/Álava</v>
      </c>
      <c r="M5" s="28" t="s">
        <v>7</v>
      </c>
      <c r="N5" s="31">
        <v>44652</v>
      </c>
    </row>
    <row r="6" spans="1:21" x14ac:dyDescent="0.25">
      <c r="A6" t="s">
        <v>69</v>
      </c>
      <c r="B6" t="s">
        <v>19</v>
      </c>
      <c r="C6" t="s">
        <v>8</v>
      </c>
      <c r="D6">
        <v>0</v>
      </c>
      <c r="E6">
        <v>0</v>
      </c>
      <c r="F6">
        <v>1</v>
      </c>
      <c r="I6" t="str">
        <f>VLOOKUP(Datos[[#This Row],[Region]],$P$7:$S$61,2,FALSE)</f>
        <v>01</v>
      </c>
      <c r="J6" s="31">
        <f>VLOOKUP(Datos[[#This Row],[Mes]],$M$2:$N$13,2,FALSE)</f>
        <v>44682</v>
      </c>
      <c r="K6" s="31" t="str">
        <f>VLOOKUP(Datos[[#This Row],[Region]],$P$7:$S$61,4,FALSE)</f>
        <v>01 - Araba/Álava</v>
      </c>
      <c r="M6" s="27" t="s">
        <v>8</v>
      </c>
      <c r="N6" s="31">
        <v>44682</v>
      </c>
    </row>
    <row r="7" spans="1:21" ht="15.75" thickBot="1" x14ac:dyDescent="0.3">
      <c r="A7" t="s">
        <v>69</v>
      </c>
      <c r="B7" t="s">
        <v>19</v>
      </c>
      <c r="C7" t="s">
        <v>9</v>
      </c>
      <c r="D7">
        <v>0</v>
      </c>
      <c r="E7">
        <v>0</v>
      </c>
      <c r="F7">
        <v>1</v>
      </c>
      <c r="I7" t="str">
        <f>VLOOKUP(Datos[[#This Row],[Region]],$P$7:$S$61,2,FALSE)</f>
        <v>01</v>
      </c>
      <c r="J7" s="31">
        <f>VLOOKUP(Datos[[#This Row],[Mes]],$M$2:$N$13,2,FALSE)</f>
        <v>44713</v>
      </c>
      <c r="K7" s="31" t="str">
        <f>VLOOKUP(Datos[[#This Row],[Region]],$P$7:$S$61,4,FALSE)</f>
        <v>01 - Araba/Álava</v>
      </c>
      <c r="M7" s="28" t="s">
        <v>9</v>
      </c>
      <c r="N7" s="31">
        <v>44713</v>
      </c>
      <c r="P7" t="s">
        <v>117</v>
      </c>
      <c r="Q7" s="32" t="s">
        <v>116</v>
      </c>
      <c r="R7" s="32" t="s">
        <v>117</v>
      </c>
      <c r="S7" s="32"/>
      <c r="T7" s="32"/>
      <c r="U7" s="32"/>
    </row>
    <row r="8" spans="1:21" ht="15.75" thickBot="1" x14ac:dyDescent="0.3">
      <c r="A8" t="s">
        <v>63</v>
      </c>
      <c r="B8" t="s">
        <v>19</v>
      </c>
      <c r="C8" t="s">
        <v>4</v>
      </c>
      <c r="D8">
        <v>0</v>
      </c>
      <c r="E8">
        <v>0</v>
      </c>
      <c r="F8">
        <v>2</v>
      </c>
      <c r="I8" t="str">
        <f>VLOOKUP(Datos[[#This Row],[Region]],$P$7:$S$61,2,FALSE)</f>
        <v>02</v>
      </c>
      <c r="J8" s="31">
        <f>VLOOKUP(Datos[[#This Row],[Mes]],$M$2:$N$13,2,FALSE)</f>
        <v>44562</v>
      </c>
      <c r="K8" s="31" t="str">
        <f>VLOOKUP(Datos[[#This Row],[Region]],$P$7:$S$61,4,FALSE)</f>
        <v>02 - Albacete</v>
      </c>
      <c r="M8" s="27" t="s">
        <v>10</v>
      </c>
      <c r="N8" s="31">
        <v>44743</v>
      </c>
      <c r="P8" t="s">
        <v>63</v>
      </c>
      <c r="Q8" s="35" t="s">
        <v>170</v>
      </c>
      <c r="R8" s="33" t="s">
        <v>118</v>
      </c>
      <c r="S8" t="str">
        <f>Q8&amp;" - "&amp;R8</f>
        <v>02 - Albacete</v>
      </c>
    </row>
    <row r="9" spans="1:21" ht="15.75" thickBot="1" x14ac:dyDescent="0.3">
      <c r="A9" t="s">
        <v>63</v>
      </c>
      <c r="B9" t="s">
        <v>19</v>
      </c>
      <c r="C9" t="s">
        <v>5</v>
      </c>
      <c r="D9">
        <v>0</v>
      </c>
      <c r="E9">
        <v>0</v>
      </c>
      <c r="F9">
        <v>2</v>
      </c>
      <c r="I9" t="str">
        <f>VLOOKUP(Datos[[#This Row],[Region]],$P$7:$S$61,2,FALSE)</f>
        <v>02</v>
      </c>
      <c r="J9" s="31">
        <f>VLOOKUP(Datos[[#This Row],[Mes]],$M$2:$N$13,2,FALSE)</f>
        <v>44593</v>
      </c>
      <c r="K9" s="31" t="str">
        <f>VLOOKUP(Datos[[#This Row],[Region]],$P$7:$S$61,4,FALSE)</f>
        <v>02 - Albacete</v>
      </c>
      <c r="M9" s="28" t="s">
        <v>11</v>
      </c>
      <c r="N9" s="31">
        <v>44774</v>
      </c>
      <c r="P9" t="s">
        <v>68</v>
      </c>
      <c r="Q9" s="35" t="s">
        <v>171</v>
      </c>
      <c r="R9" s="33" t="s">
        <v>119</v>
      </c>
      <c r="S9" t="str">
        <f t="shared" ref="S9:S61" si="0">Q9&amp;" - "&amp;R9</f>
        <v>03 - Alicante/Alacant</v>
      </c>
    </row>
    <row r="10" spans="1:21" ht="15.75" thickBot="1" x14ac:dyDescent="0.3">
      <c r="A10" t="s">
        <v>63</v>
      </c>
      <c r="B10" t="s">
        <v>19</v>
      </c>
      <c r="C10" t="s">
        <v>6</v>
      </c>
      <c r="D10">
        <v>0</v>
      </c>
      <c r="E10">
        <v>0</v>
      </c>
      <c r="F10">
        <v>2</v>
      </c>
      <c r="I10" t="str">
        <f>VLOOKUP(Datos[[#This Row],[Region]],$P$7:$S$61,2,FALSE)</f>
        <v>02</v>
      </c>
      <c r="J10" s="31">
        <f>VLOOKUP(Datos[[#This Row],[Mes]],$M$2:$N$13,2,FALSE)</f>
        <v>44621</v>
      </c>
      <c r="K10" s="31" t="str">
        <f>VLOOKUP(Datos[[#This Row],[Region]],$P$7:$S$61,4,FALSE)</f>
        <v>02 - Albacete</v>
      </c>
      <c r="M10" s="27" t="s">
        <v>12</v>
      </c>
      <c r="N10" s="31">
        <v>44805</v>
      </c>
      <c r="P10" t="s">
        <v>65</v>
      </c>
      <c r="Q10" s="35" t="s">
        <v>172</v>
      </c>
      <c r="R10" s="33" t="s">
        <v>120</v>
      </c>
      <c r="S10" t="str">
        <f t="shared" si="0"/>
        <v>04 - Almería</v>
      </c>
    </row>
    <row r="11" spans="1:21" ht="15.75" thickBot="1" x14ac:dyDescent="0.3">
      <c r="A11" t="s">
        <v>63</v>
      </c>
      <c r="B11" t="s">
        <v>19</v>
      </c>
      <c r="C11" t="s">
        <v>7</v>
      </c>
      <c r="D11">
        <v>0</v>
      </c>
      <c r="E11">
        <v>0</v>
      </c>
      <c r="F11">
        <v>2</v>
      </c>
      <c r="I11" t="str">
        <f>VLOOKUP(Datos[[#This Row],[Region]],$P$7:$S$61,2,FALSE)</f>
        <v>02</v>
      </c>
      <c r="J11" s="31">
        <f>VLOOKUP(Datos[[#This Row],[Mes]],$M$2:$N$13,2,FALSE)</f>
        <v>44652</v>
      </c>
      <c r="K11" s="31" t="str">
        <f>VLOOKUP(Datos[[#This Row],[Region]],$P$7:$S$61,4,FALSE)</f>
        <v>02 - Albacete</v>
      </c>
      <c r="M11" s="28" t="s">
        <v>13</v>
      </c>
      <c r="N11" s="31">
        <v>44835</v>
      </c>
      <c r="P11" t="s">
        <v>69</v>
      </c>
      <c r="Q11" s="36" t="s">
        <v>114</v>
      </c>
      <c r="R11" s="34" t="s">
        <v>121</v>
      </c>
      <c r="S11" t="str">
        <f t="shared" si="0"/>
        <v>01 - Araba/Álava</v>
      </c>
    </row>
    <row r="12" spans="1:21" ht="15.75" thickBot="1" x14ac:dyDescent="0.3">
      <c r="A12" t="s">
        <v>63</v>
      </c>
      <c r="B12" t="s">
        <v>19</v>
      </c>
      <c r="C12" t="s">
        <v>8</v>
      </c>
      <c r="D12">
        <v>0</v>
      </c>
      <c r="E12">
        <v>0</v>
      </c>
      <c r="F12">
        <v>2</v>
      </c>
      <c r="I12" t="str">
        <f>VLOOKUP(Datos[[#This Row],[Region]],$P$7:$S$61,2,FALSE)</f>
        <v>02</v>
      </c>
      <c r="J12" s="31">
        <f>VLOOKUP(Datos[[#This Row],[Mes]],$M$2:$N$13,2,FALSE)</f>
        <v>44682</v>
      </c>
      <c r="K12" s="31" t="str">
        <f>VLOOKUP(Datos[[#This Row],[Region]],$P$7:$S$61,4,FALSE)</f>
        <v>02 - Albacete</v>
      </c>
      <c r="M12" s="27" t="s">
        <v>14</v>
      </c>
      <c r="N12" s="31">
        <v>44866</v>
      </c>
      <c r="P12" t="s">
        <v>70</v>
      </c>
      <c r="Q12" s="33">
        <v>33</v>
      </c>
      <c r="R12" s="33" t="s">
        <v>122</v>
      </c>
      <c r="S12" t="str">
        <f t="shared" si="0"/>
        <v>33 - Asturias</v>
      </c>
    </row>
    <row r="13" spans="1:21" ht="15.75" thickBot="1" x14ac:dyDescent="0.3">
      <c r="A13" t="s">
        <v>63</v>
      </c>
      <c r="B13" t="s">
        <v>19</v>
      </c>
      <c r="C13" t="s">
        <v>9</v>
      </c>
      <c r="D13">
        <v>0</v>
      </c>
      <c r="E13">
        <v>0</v>
      </c>
      <c r="F13">
        <v>2</v>
      </c>
      <c r="I13" t="str">
        <f>VLOOKUP(Datos[[#This Row],[Region]],$P$7:$S$61,2,FALSE)</f>
        <v>02</v>
      </c>
      <c r="J13" s="31">
        <f>VLOOKUP(Datos[[#This Row],[Mes]],$M$2:$N$13,2,FALSE)</f>
        <v>44713</v>
      </c>
      <c r="K13" s="31" t="str">
        <f>VLOOKUP(Datos[[#This Row],[Region]],$P$7:$S$61,4,FALSE)</f>
        <v>02 - Albacete</v>
      </c>
      <c r="M13" s="29" t="s">
        <v>15</v>
      </c>
      <c r="N13" s="31">
        <v>44896</v>
      </c>
      <c r="P13" t="s">
        <v>74</v>
      </c>
      <c r="Q13" s="35" t="s">
        <v>173</v>
      </c>
      <c r="R13" s="33" t="s">
        <v>123</v>
      </c>
      <c r="S13" t="str">
        <f t="shared" si="0"/>
        <v>05 - Ávila</v>
      </c>
    </row>
    <row r="14" spans="1:21" ht="15.75" thickBot="1" x14ac:dyDescent="0.3">
      <c r="A14" t="s">
        <v>68</v>
      </c>
      <c r="B14" t="s">
        <v>19</v>
      </c>
      <c r="C14" t="s">
        <v>4</v>
      </c>
      <c r="D14">
        <v>0</v>
      </c>
      <c r="E14">
        <v>0</v>
      </c>
      <c r="F14">
        <v>3</v>
      </c>
      <c r="I14" t="str">
        <f>VLOOKUP(Datos[[#This Row],[Region]],$P$7:$S$61,2,FALSE)</f>
        <v>03</v>
      </c>
      <c r="J14" s="31">
        <f>VLOOKUP(Datos[[#This Row],[Mes]],$M$2:$N$13,2,FALSE)</f>
        <v>44562</v>
      </c>
      <c r="K14" s="31" t="str">
        <f>VLOOKUP(Datos[[#This Row],[Region]],$P$7:$S$61,4,FALSE)</f>
        <v>03 - Alicante/Alacant</v>
      </c>
      <c r="P14" t="s">
        <v>178</v>
      </c>
      <c r="Q14" s="35" t="s">
        <v>174</v>
      </c>
      <c r="R14" s="33" t="s">
        <v>124</v>
      </c>
      <c r="S14" t="str">
        <f t="shared" si="0"/>
        <v>06 - Badajoz</v>
      </c>
      <c r="T14" s="37" t="s">
        <v>179</v>
      </c>
    </row>
    <row r="15" spans="1:21" ht="15.75" thickBot="1" x14ac:dyDescent="0.3">
      <c r="A15" t="s">
        <v>68</v>
      </c>
      <c r="B15" t="s">
        <v>19</v>
      </c>
      <c r="C15" t="s">
        <v>5</v>
      </c>
      <c r="D15">
        <v>0</v>
      </c>
      <c r="E15">
        <v>0</v>
      </c>
      <c r="F15">
        <v>3</v>
      </c>
      <c r="I15" t="str">
        <f>VLOOKUP(Datos[[#This Row],[Region]],$P$7:$S$61,2,FALSE)</f>
        <v>03</v>
      </c>
      <c r="J15" s="31">
        <f>VLOOKUP(Datos[[#This Row],[Mes]],$M$2:$N$13,2,FALSE)</f>
        <v>44593</v>
      </c>
      <c r="K15" s="31" t="str">
        <f>VLOOKUP(Datos[[#This Row],[Region]],$P$7:$S$61,4,FALSE)</f>
        <v>03 - Alicante/Alacant</v>
      </c>
      <c r="P15" t="s">
        <v>71</v>
      </c>
      <c r="Q15" s="35" t="s">
        <v>175</v>
      </c>
      <c r="R15" s="33" t="s">
        <v>125</v>
      </c>
      <c r="S15" t="str">
        <f t="shared" si="0"/>
        <v>07 - Balears, Illes</v>
      </c>
    </row>
    <row r="16" spans="1:21" ht="15.75" thickBot="1" x14ac:dyDescent="0.3">
      <c r="A16" t="s">
        <v>68</v>
      </c>
      <c r="B16" t="s">
        <v>19</v>
      </c>
      <c r="C16" t="s">
        <v>6</v>
      </c>
      <c r="D16">
        <v>0</v>
      </c>
      <c r="E16">
        <v>0</v>
      </c>
      <c r="F16">
        <v>3</v>
      </c>
      <c r="I16" t="str">
        <f>VLOOKUP(Datos[[#This Row],[Region]],$P$7:$S$61,2,FALSE)</f>
        <v>03</v>
      </c>
      <c r="J16" s="31">
        <f>VLOOKUP(Datos[[#This Row],[Mes]],$M$2:$N$13,2,FALSE)</f>
        <v>44621</v>
      </c>
      <c r="K16" s="31" t="str">
        <f>VLOOKUP(Datos[[#This Row],[Region]],$P$7:$S$61,4,FALSE)</f>
        <v>03 - Alicante/Alacant</v>
      </c>
      <c r="P16" t="s">
        <v>72</v>
      </c>
      <c r="Q16" s="36" t="s">
        <v>176</v>
      </c>
      <c r="R16" s="34" t="s">
        <v>126</v>
      </c>
      <c r="S16" t="str">
        <f t="shared" si="0"/>
        <v>08 - Barcelona</v>
      </c>
    </row>
    <row r="17" spans="1:21" ht="15.75" thickBot="1" x14ac:dyDescent="0.3">
      <c r="A17" t="s">
        <v>68</v>
      </c>
      <c r="B17" t="s">
        <v>19</v>
      </c>
      <c r="C17" t="s">
        <v>7</v>
      </c>
      <c r="D17">
        <v>0</v>
      </c>
      <c r="E17">
        <v>0</v>
      </c>
      <c r="F17">
        <v>3</v>
      </c>
      <c r="I17" t="str">
        <f>VLOOKUP(Datos[[#This Row],[Region]],$P$7:$S$61,2,FALSE)</f>
        <v>03</v>
      </c>
      <c r="J17" s="31">
        <f>VLOOKUP(Datos[[#This Row],[Mes]],$M$2:$N$13,2,FALSE)</f>
        <v>44652</v>
      </c>
      <c r="K17" s="31" t="str">
        <f>VLOOKUP(Datos[[#This Row],[Region]],$P$7:$S$61,4,FALSE)</f>
        <v>03 - Alicante/Alacant</v>
      </c>
      <c r="P17" t="s">
        <v>73</v>
      </c>
      <c r="Q17" s="33">
        <v>48</v>
      </c>
      <c r="R17" s="33" t="s">
        <v>127</v>
      </c>
      <c r="S17" t="str">
        <f t="shared" si="0"/>
        <v>48 - Bizkaia</v>
      </c>
    </row>
    <row r="18" spans="1:21" ht="15.75" thickBot="1" x14ac:dyDescent="0.3">
      <c r="A18" t="s">
        <v>68</v>
      </c>
      <c r="B18" t="s">
        <v>19</v>
      </c>
      <c r="C18" t="s">
        <v>8</v>
      </c>
      <c r="D18">
        <v>0</v>
      </c>
      <c r="E18">
        <v>0</v>
      </c>
      <c r="F18">
        <v>3</v>
      </c>
      <c r="I18" t="str">
        <f>VLOOKUP(Datos[[#This Row],[Region]],$P$7:$S$61,2,FALSE)</f>
        <v>03</v>
      </c>
      <c r="J18" s="31">
        <f>VLOOKUP(Datos[[#This Row],[Mes]],$M$2:$N$13,2,FALSE)</f>
        <v>44682</v>
      </c>
      <c r="K18" s="31" t="str">
        <f>VLOOKUP(Datos[[#This Row],[Region]],$P$7:$S$61,4,FALSE)</f>
        <v>03 - Alicante/Alacant</v>
      </c>
      <c r="P18" t="s">
        <v>76</v>
      </c>
      <c r="Q18" s="35" t="s">
        <v>177</v>
      </c>
      <c r="R18" s="33" t="s">
        <v>128</v>
      </c>
      <c r="S18" t="str">
        <f t="shared" si="0"/>
        <v>09 - Burgos</v>
      </c>
    </row>
    <row r="19" spans="1:21" ht="15.75" thickBot="1" x14ac:dyDescent="0.3">
      <c r="A19" t="s">
        <v>68</v>
      </c>
      <c r="B19" t="s">
        <v>19</v>
      </c>
      <c r="C19" t="s">
        <v>9</v>
      </c>
      <c r="D19">
        <v>0</v>
      </c>
      <c r="E19">
        <v>0</v>
      </c>
      <c r="F19">
        <v>3</v>
      </c>
      <c r="I19" t="str">
        <f>VLOOKUP(Datos[[#This Row],[Region]],$P$7:$S$61,2,FALSE)</f>
        <v>03</v>
      </c>
      <c r="J19" s="31">
        <f>VLOOKUP(Datos[[#This Row],[Mes]],$M$2:$N$13,2,FALSE)</f>
        <v>44713</v>
      </c>
      <c r="K19" s="31" t="str">
        <f>VLOOKUP(Datos[[#This Row],[Region]],$P$7:$S$61,4,FALSE)</f>
        <v>03 - Alicante/Alacant</v>
      </c>
      <c r="P19" t="s">
        <v>109</v>
      </c>
      <c r="Q19" s="33">
        <v>10</v>
      </c>
      <c r="R19" s="33" t="s">
        <v>129</v>
      </c>
      <c r="S19" t="str">
        <f t="shared" si="0"/>
        <v>10 - Cáceres</v>
      </c>
    </row>
    <row r="20" spans="1:21" ht="15.75" thickBot="1" x14ac:dyDescent="0.3">
      <c r="A20" t="s">
        <v>65</v>
      </c>
      <c r="B20" t="s">
        <v>19</v>
      </c>
      <c r="C20" t="s">
        <v>4</v>
      </c>
      <c r="D20">
        <v>0</v>
      </c>
      <c r="E20">
        <v>0</v>
      </c>
      <c r="F20">
        <v>4</v>
      </c>
      <c r="I20" t="str">
        <f>VLOOKUP(Datos[[#This Row],[Region]],$P$7:$S$61,2,FALSE)</f>
        <v>04</v>
      </c>
      <c r="J20" s="31">
        <f>VLOOKUP(Datos[[#This Row],[Mes]],$M$2:$N$13,2,FALSE)</f>
        <v>44562</v>
      </c>
      <c r="K20" s="31" t="str">
        <f>VLOOKUP(Datos[[#This Row],[Region]],$P$7:$S$61,4,FALSE)</f>
        <v>04 - Almería</v>
      </c>
      <c r="P20" t="s">
        <v>77</v>
      </c>
      <c r="Q20" s="33">
        <v>11</v>
      </c>
      <c r="R20" s="33" t="s">
        <v>130</v>
      </c>
      <c r="S20" t="str">
        <f t="shared" si="0"/>
        <v>11 - Cádiz</v>
      </c>
    </row>
    <row r="21" spans="1:21" ht="15.75" thickBot="1" x14ac:dyDescent="0.3">
      <c r="A21" t="s">
        <v>65</v>
      </c>
      <c r="B21" t="s">
        <v>19</v>
      </c>
      <c r="C21" t="s">
        <v>5</v>
      </c>
      <c r="D21">
        <v>0</v>
      </c>
      <c r="E21">
        <v>0</v>
      </c>
      <c r="F21">
        <v>4</v>
      </c>
      <c r="I21" t="str">
        <f>VLOOKUP(Datos[[#This Row],[Region]],$P$7:$S$61,2,FALSE)</f>
        <v>04</v>
      </c>
      <c r="J21" s="31">
        <f>VLOOKUP(Datos[[#This Row],[Mes]],$M$2:$N$13,2,FALSE)</f>
        <v>44593</v>
      </c>
      <c r="K21" s="31" t="str">
        <f>VLOOKUP(Datos[[#This Row],[Region]],$P$7:$S$61,4,FALSE)</f>
        <v>04 - Almería</v>
      </c>
      <c r="P21" t="s">
        <v>78</v>
      </c>
      <c r="Q21" s="34">
        <v>39</v>
      </c>
      <c r="R21" s="34" t="s">
        <v>131</v>
      </c>
      <c r="S21" t="str">
        <f t="shared" si="0"/>
        <v>39 - Cantabria</v>
      </c>
    </row>
    <row r="22" spans="1:21" ht="15.75" thickBot="1" x14ac:dyDescent="0.3">
      <c r="A22" t="s">
        <v>65</v>
      </c>
      <c r="B22" t="s">
        <v>19</v>
      </c>
      <c r="C22" t="s">
        <v>6</v>
      </c>
      <c r="D22">
        <v>0</v>
      </c>
      <c r="E22">
        <v>0</v>
      </c>
      <c r="F22">
        <v>4</v>
      </c>
      <c r="I22" t="str">
        <f>VLOOKUP(Datos[[#This Row],[Region]],$P$7:$S$61,2,FALSE)</f>
        <v>04</v>
      </c>
      <c r="J22" s="31">
        <f>VLOOKUP(Datos[[#This Row],[Mes]],$M$2:$N$13,2,FALSE)</f>
        <v>44621</v>
      </c>
      <c r="K22" s="31" t="str">
        <f>VLOOKUP(Datos[[#This Row],[Region]],$P$7:$S$61,4,FALSE)</f>
        <v>04 - Almería</v>
      </c>
      <c r="P22" t="s">
        <v>79</v>
      </c>
      <c r="Q22" s="33">
        <v>12</v>
      </c>
      <c r="R22" s="33" t="s">
        <v>132</v>
      </c>
      <c r="S22" t="str">
        <f t="shared" si="0"/>
        <v>12 - Castellón/Castelló</v>
      </c>
    </row>
    <row r="23" spans="1:21" ht="15.75" thickBot="1" x14ac:dyDescent="0.3">
      <c r="A23" t="s">
        <v>65</v>
      </c>
      <c r="B23" t="s">
        <v>19</v>
      </c>
      <c r="C23" t="s">
        <v>7</v>
      </c>
      <c r="D23">
        <v>0</v>
      </c>
      <c r="E23">
        <v>0</v>
      </c>
      <c r="F23">
        <v>4</v>
      </c>
      <c r="I23" t="str">
        <f>VLOOKUP(Datos[[#This Row],[Region]],$P$7:$S$61,2,FALSE)</f>
        <v>04</v>
      </c>
      <c r="J23" s="31">
        <f>VLOOKUP(Datos[[#This Row],[Mes]],$M$2:$N$13,2,FALSE)</f>
        <v>44652</v>
      </c>
      <c r="K23" s="31" t="str">
        <f>VLOOKUP(Datos[[#This Row],[Region]],$P$7:$S$61,4,FALSE)</f>
        <v>04 - Almería</v>
      </c>
      <c r="P23" t="s">
        <v>67</v>
      </c>
      <c r="Q23" s="33">
        <v>13</v>
      </c>
      <c r="R23" s="33" t="s">
        <v>133</v>
      </c>
      <c r="S23" t="str">
        <f t="shared" si="0"/>
        <v>13 - Ciudad Real</v>
      </c>
    </row>
    <row r="24" spans="1:21" ht="15.75" thickBot="1" x14ac:dyDescent="0.3">
      <c r="A24" t="s">
        <v>65</v>
      </c>
      <c r="B24" t="s">
        <v>19</v>
      </c>
      <c r="C24" t="s">
        <v>8</v>
      </c>
      <c r="D24">
        <v>0</v>
      </c>
      <c r="E24">
        <v>0</v>
      </c>
      <c r="F24">
        <v>4</v>
      </c>
      <c r="I24" t="str">
        <f>VLOOKUP(Datos[[#This Row],[Region]],$P$7:$S$61,2,FALSE)</f>
        <v>04</v>
      </c>
      <c r="J24" s="31">
        <f>VLOOKUP(Datos[[#This Row],[Mes]],$M$2:$N$13,2,FALSE)</f>
        <v>44682</v>
      </c>
      <c r="K24" s="31" t="str">
        <f>VLOOKUP(Datos[[#This Row],[Region]],$P$7:$S$61,4,FALSE)</f>
        <v>04 - Almería</v>
      </c>
      <c r="P24" t="s">
        <v>80</v>
      </c>
      <c r="Q24" s="33">
        <v>14</v>
      </c>
      <c r="R24" s="33" t="s">
        <v>134</v>
      </c>
      <c r="S24" t="str">
        <f t="shared" si="0"/>
        <v>14 - Córdoba</v>
      </c>
      <c r="T24" s="65"/>
      <c r="U24" s="65"/>
    </row>
    <row r="25" spans="1:21" ht="15.75" thickBot="1" x14ac:dyDescent="0.3">
      <c r="A25" t="s">
        <v>65</v>
      </c>
      <c r="B25" t="s">
        <v>19</v>
      </c>
      <c r="C25" t="s">
        <v>9</v>
      </c>
      <c r="D25">
        <v>0</v>
      </c>
      <c r="E25">
        <v>0</v>
      </c>
      <c r="F25">
        <v>4</v>
      </c>
      <c r="I25" t="str">
        <f>VLOOKUP(Datos[[#This Row],[Region]],$P$7:$S$61,2,FALSE)</f>
        <v>04</v>
      </c>
      <c r="J25" s="31">
        <f>VLOOKUP(Datos[[#This Row],[Mes]],$M$2:$N$13,2,FALSE)</f>
        <v>44713</v>
      </c>
      <c r="K25" s="31" t="str">
        <f>VLOOKUP(Datos[[#This Row],[Region]],$P$7:$S$61,4,FALSE)</f>
        <v>04 - Almería</v>
      </c>
      <c r="P25" t="s">
        <v>81</v>
      </c>
      <c r="Q25" s="33">
        <v>15</v>
      </c>
      <c r="R25" s="33" t="s">
        <v>135</v>
      </c>
      <c r="S25" t="str">
        <f t="shared" si="0"/>
        <v>15 - Coruña, A</v>
      </c>
      <c r="T25" s="66"/>
      <c r="U25" s="66"/>
    </row>
    <row r="26" spans="1:21" ht="15.75" thickBot="1" x14ac:dyDescent="0.3">
      <c r="A26" t="s">
        <v>74</v>
      </c>
      <c r="B26" t="s">
        <v>19</v>
      </c>
      <c r="C26" t="s">
        <v>4</v>
      </c>
      <c r="D26">
        <v>0</v>
      </c>
      <c r="E26">
        <v>0</v>
      </c>
      <c r="F26">
        <v>5</v>
      </c>
      <c r="I26" t="str">
        <f>VLOOKUP(Datos[[#This Row],[Region]],$P$7:$S$61,2,FALSE)</f>
        <v>05</v>
      </c>
      <c r="J26" s="31">
        <f>VLOOKUP(Datos[[#This Row],[Mes]],$M$2:$N$13,2,FALSE)</f>
        <v>44562</v>
      </c>
      <c r="K26" s="31" t="str">
        <f>VLOOKUP(Datos[[#This Row],[Region]],$P$7:$S$61,4,FALSE)</f>
        <v>05 - Ávila</v>
      </c>
      <c r="P26" t="s">
        <v>82</v>
      </c>
      <c r="Q26" s="33">
        <v>16</v>
      </c>
      <c r="R26" s="33" t="s">
        <v>136</v>
      </c>
      <c r="S26" t="str">
        <f t="shared" si="0"/>
        <v>16 - Cuenca</v>
      </c>
    </row>
    <row r="27" spans="1:21" ht="15.75" thickBot="1" x14ac:dyDescent="0.3">
      <c r="A27" t="s">
        <v>74</v>
      </c>
      <c r="B27" t="s">
        <v>19</v>
      </c>
      <c r="C27" t="s">
        <v>5</v>
      </c>
      <c r="D27">
        <v>0</v>
      </c>
      <c r="E27">
        <v>0</v>
      </c>
      <c r="F27">
        <v>5</v>
      </c>
      <c r="I27" t="str">
        <f>VLOOKUP(Datos[[#This Row],[Region]],$P$7:$S$61,2,FALSE)</f>
        <v>05</v>
      </c>
      <c r="J27" s="31">
        <f>VLOOKUP(Datos[[#This Row],[Mes]],$M$2:$N$13,2,FALSE)</f>
        <v>44593</v>
      </c>
      <c r="K27" s="31" t="str">
        <f>VLOOKUP(Datos[[#This Row],[Region]],$P$7:$S$61,4,FALSE)</f>
        <v>05 - Ávila</v>
      </c>
      <c r="P27" t="s">
        <v>104</v>
      </c>
      <c r="Q27" s="33">
        <v>20</v>
      </c>
      <c r="R27" s="33" t="s">
        <v>137</v>
      </c>
      <c r="S27" t="str">
        <f t="shared" si="0"/>
        <v>20 - Gipuzkoa</v>
      </c>
    </row>
    <row r="28" spans="1:21" ht="15.75" thickBot="1" x14ac:dyDescent="0.3">
      <c r="A28" t="s">
        <v>74</v>
      </c>
      <c r="B28" t="s">
        <v>19</v>
      </c>
      <c r="C28" t="s">
        <v>6</v>
      </c>
      <c r="D28">
        <v>0</v>
      </c>
      <c r="E28">
        <v>0</v>
      </c>
      <c r="F28">
        <v>5</v>
      </c>
      <c r="I28" t="str">
        <f>VLOOKUP(Datos[[#This Row],[Region]],$P$7:$S$61,2,FALSE)</f>
        <v>05</v>
      </c>
      <c r="J28" s="31">
        <f>VLOOKUP(Datos[[#This Row],[Mes]],$M$2:$N$13,2,FALSE)</f>
        <v>44621</v>
      </c>
      <c r="K28" s="31" t="str">
        <f>VLOOKUP(Datos[[#This Row],[Region]],$P$7:$S$61,4,FALSE)</f>
        <v>05 - Ávila</v>
      </c>
      <c r="P28" t="s">
        <v>105</v>
      </c>
      <c r="Q28" s="33">
        <v>17</v>
      </c>
      <c r="R28" s="33" t="s">
        <v>138</v>
      </c>
      <c r="S28" t="str">
        <f t="shared" si="0"/>
        <v>17 - Girona</v>
      </c>
    </row>
    <row r="29" spans="1:21" ht="15.75" thickBot="1" x14ac:dyDescent="0.3">
      <c r="A29" t="s">
        <v>74</v>
      </c>
      <c r="B29" t="s">
        <v>19</v>
      </c>
      <c r="C29" t="s">
        <v>7</v>
      </c>
      <c r="D29">
        <v>0</v>
      </c>
      <c r="E29">
        <v>0</v>
      </c>
      <c r="F29">
        <v>5</v>
      </c>
      <c r="I29" t="str">
        <f>VLOOKUP(Datos[[#This Row],[Region]],$P$7:$S$61,2,FALSE)</f>
        <v>05</v>
      </c>
      <c r="J29" s="31">
        <f>VLOOKUP(Datos[[#This Row],[Mes]],$M$2:$N$13,2,FALSE)</f>
        <v>44652</v>
      </c>
      <c r="K29" s="31" t="str">
        <f>VLOOKUP(Datos[[#This Row],[Region]],$P$7:$S$61,4,FALSE)</f>
        <v>05 - Ávila</v>
      </c>
      <c r="P29" t="s">
        <v>103</v>
      </c>
      <c r="Q29" s="34">
        <v>18</v>
      </c>
      <c r="R29" s="34" t="s">
        <v>139</v>
      </c>
      <c r="S29" t="str">
        <f t="shared" si="0"/>
        <v>18 - Granada</v>
      </c>
    </row>
    <row r="30" spans="1:21" ht="15.75" thickBot="1" x14ac:dyDescent="0.3">
      <c r="A30" t="s">
        <v>74</v>
      </c>
      <c r="B30" t="s">
        <v>19</v>
      </c>
      <c r="C30" t="s">
        <v>8</v>
      </c>
      <c r="D30">
        <v>0</v>
      </c>
      <c r="E30">
        <v>0</v>
      </c>
      <c r="F30">
        <v>5</v>
      </c>
      <c r="I30" t="str">
        <f>VLOOKUP(Datos[[#This Row],[Region]],$P$7:$S$61,2,FALSE)</f>
        <v>05</v>
      </c>
      <c r="J30" s="31">
        <f>VLOOKUP(Datos[[#This Row],[Mes]],$M$2:$N$13,2,FALSE)</f>
        <v>44682</v>
      </c>
      <c r="K30" s="31" t="str">
        <f>VLOOKUP(Datos[[#This Row],[Region]],$P$7:$S$61,4,FALSE)</f>
        <v>05 - Ávila</v>
      </c>
      <c r="P30" t="s">
        <v>107</v>
      </c>
      <c r="Q30" s="33">
        <v>19</v>
      </c>
      <c r="R30" s="33" t="s">
        <v>140</v>
      </c>
      <c r="S30" t="str">
        <f t="shared" si="0"/>
        <v>19 - Guadalajara</v>
      </c>
    </row>
    <row r="31" spans="1:21" ht="15.75" thickBot="1" x14ac:dyDescent="0.3">
      <c r="A31" t="s">
        <v>74</v>
      </c>
      <c r="B31" t="s">
        <v>19</v>
      </c>
      <c r="C31" t="s">
        <v>9</v>
      </c>
      <c r="D31">
        <v>0</v>
      </c>
      <c r="E31">
        <v>0</v>
      </c>
      <c r="F31">
        <v>5</v>
      </c>
      <c r="I31" t="str">
        <f>VLOOKUP(Datos[[#This Row],[Region]],$P$7:$S$61,2,FALSE)</f>
        <v>05</v>
      </c>
      <c r="J31" s="31">
        <f>VLOOKUP(Datos[[#This Row],[Mes]],$M$2:$N$13,2,FALSE)</f>
        <v>44713</v>
      </c>
      <c r="K31" s="31" t="str">
        <f>VLOOKUP(Datos[[#This Row],[Region]],$P$7:$S$61,4,FALSE)</f>
        <v>05 - Ávila</v>
      </c>
      <c r="P31" t="s">
        <v>102</v>
      </c>
      <c r="Q31" s="33">
        <v>21</v>
      </c>
      <c r="R31" s="33" t="s">
        <v>141</v>
      </c>
      <c r="S31" t="str">
        <f t="shared" si="0"/>
        <v>21 - Huelva</v>
      </c>
    </row>
    <row r="32" spans="1:21" ht="15.75" thickBot="1" x14ac:dyDescent="0.3">
      <c r="A32" t="s">
        <v>178</v>
      </c>
      <c r="B32" t="s">
        <v>19</v>
      </c>
      <c r="C32" t="s">
        <v>4</v>
      </c>
      <c r="D32">
        <v>0</v>
      </c>
      <c r="E32">
        <v>0</v>
      </c>
      <c r="F32">
        <v>6</v>
      </c>
      <c r="I32" t="str">
        <f>VLOOKUP(Datos[[#This Row],[Region]],$P$7:$S$61,2,FALSE)</f>
        <v>06</v>
      </c>
      <c r="J32" s="31">
        <f>VLOOKUP(Datos[[#This Row],[Mes]],$M$2:$N$13,2,FALSE)</f>
        <v>44562</v>
      </c>
      <c r="K32" s="31" t="str">
        <f>VLOOKUP(Datos[[#This Row],[Region]],$P$7:$S$61,4,FALSE)</f>
        <v>06 - Badajoz</v>
      </c>
      <c r="P32" t="s">
        <v>101</v>
      </c>
      <c r="Q32" s="33">
        <v>22</v>
      </c>
      <c r="R32" s="33" t="s">
        <v>142</v>
      </c>
      <c r="S32" t="str">
        <f t="shared" si="0"/>
        <v>22 - Huesca</v>
      </c>
    </row>
    <row r="33" spans="1:19" ht="15.75" thickBot="1" x14ac:dyDescent="0.3">
      <c r="A33" t="s">
        <v>178</v>
      </c>
      <c r="B33" t="s">
        <v>19</v>
      </c>
      <c r="C33" t="s">
        <v>5</v>
      </c>
      <c r="D33">
        <v>0</v>
      </c>
      <c r="E33">
        <v>0</v>
      </c>
      <c r="F33">
        <v>6</v>
      </c>
      <c r="I33" t="str">
        <f>VLOOKUP(Datos[[#This Row],[Region]],$P$7:$S$61,2,FALSE)</f>
        <v>06</v>
      </c>
      <c r="J33" s="31">
        <f>VLOOKUP(Datos[[#This Row],[Mes]],$M$2:$N$13,2,FALSE)</f>
        <v>44593</v>
      </c>
      <c r="K33" s="31" t="str">
        <f>VLOOKUP(Datos[[#This Row],[Region]],$P$7:$S$61,4,FALSE)</f>
        <v>06 - Badajoz</v>
      </c>
      <c r="P33" t="s">
        <v>56</v>
      </c>
      <c r="Q33" s="33">
        <v>23</v>
      </c>
      <c r="R33" s="33" t="s">
        <v>143</v>
      </c>
      <c r="S33" t="str">
        <f t="shared" si="0"/>
        <v>23 - Jaén</v>
      </c>
    </row>
    <row r="34" spans="1:19" ht="15.75" thickBot="1" x14ac:dyDescent="0.3">
      <c r="A34" t="s">
        <v>178</v>
      </c>
      <c r="B34" t="s">
        <v>19</v>
      </c>
      <c r="C34" t="s">
        <v>6</v>
      </c>
      <c r="D34">
        <v>0</v>
      </c>
      <c r="E34">
        <v>0</v>
      </c>
      <c r="F34">
        <v>6</v>
      </c>
      <c r="I34" t="str">
        <f>VLOOKUP(Datos[[#This Row],[Region]],$P$7:$S$61,2,FALSE)</f>
        <v>06</v>
      </c>
      <c r="J34" s="31">
        <f>VLOOKUP(Datos[[#This Row],[Mes]],$M$2:$N$13,2,FALSE)</f>
        <v>44621</v>
      </c>
      <c r="K34" s="31" t="str">
        <f>VLOOKUP(Datos[[#This Row],[Region]],$P$7:$S$61,4,FALSE)</f>
        <v>06 - Badajoz</v>
      </c>
      <c r="P34" t="s">
        <v>100</v>
      </c>
      <c r="Q34" s="34">
        <v>24</v>
      </c>
      <c r="R34" s="34" t="s">
        <v>144</v>
      </c>
      <c r="S34" t="str">
        <f t="shared" si="0"/>
        <v>24 - León</v>
      </c>
    </row>
    <row r="35" spans="1:19" ht="15.75" thickBot="1" x14ac:dyDescent="0.3">
      <c r="A35" t="s">
        <v>178</v>
      </c>
      <c r="B35" t="s">
        <v>19</v>
      </c>
      <c r="C35" t="s">
        <v>7</v>
      </c>
      <c r="D35">
        <v>0</v>
      </c>
      <c r="E35">
        <v>0</v>
      </c>
      <c r="F35">
        <v>6</v>
      </c>
      <c r="I35" t="str">
        <f>VLOOKUP(Datos[[#This Row],[Region]],$P$7:$S$61,2,FALSE)</f>
        <v>06</v>
      </c>
      <c r="J35" s="31">
        <f>VLOOKUP(Datos[[#This Row],[Mes]],$M$2:$N$13,2,FALSE)</f>
        <v>44652</v>
      </c>
      <c r="K35" s="31" t="str">
        <f>VLOOKUP(Datos[[#This Row],[Region]],$P$7:$S$61,4,FALSE)</f>
        <v>06 - Badajoz</v>
      </c>
      <c r="P35" t="s">
        <v>99</v>
      </c>
      <c r="Q35" s="33">
        <v>25</v>
      </c>
      <c r="R35" s="33" t="s">
        <v>145</v>
      </c>
      <c r="S35" t="str">
        <f t="shared" si="0"/>
        <v>25 - Lleida</v>
      </c>
    </row>
    <row r="36" spans="1:19" ht="15.75" thickBot="1" x14ac:dyDescent="0.3">
      <c r="A36" t="s">
        <v>178</v>
      </c>
      <c r="B36" t="s">
        <v>19</v>
      </c>
      <c r="C36" t="s">
        <v>8</v>
      </c>
      <c r="D36">
        <v>0</v>
      </c>
      <c r="E36">
        <v>0</v>
      </c>
      <c r="F36">
        <v>6</v>
      </c>
      <c r="I36" t="str">
        <f>VLOOKUP(Datos[[#This Row],[Region]],$P$7:$S$61,2,FALSE)</f>
        <v>06</v>
      </c>
      <c r="J36" s="31">
        <f>VLOOKUP(Datos[[#This Row],[Mes]],$M$2:$N$13,2,FALSE)</f>
        <v>44682</v>
      </c>
      <c r="K36" s="31" t="str">
        <f>VLOOKUP(Datos[[#This Row],[Region]],$P$7:$S$61,4,FALSE)</f>
        <v>06 - Badajoz</v>
      </c>
      <c r="P36" t="s">
        <v>57</v>
      </c>
      <c r="Q36" s="33">
        <v>27</v>
      </c>
      <c r="R36" s="33" t="s">
        <v>146</v>
      </c>
      <c r="S36" t="str">
        <f t="shared" si="0"/>
        <v>27 - Lugo</v>
      </c>
    </row>
    <row r="37" spans="1:19" ht="15.75" thickBot="1" x14ac:dyDescent="0.3">
      <c r="A37" t="s">
        <v>178</v>
      </c>
      <c r="B37" t="s">
        <v>19</v>
      </c>
      <c r="C37" t="s">
        <v>9</v>
      </c>
      <c r="D37">
        <v>0</v>
      </c>
      <c r="E37">
        <v>0</v>
      </c>
      <c r="F37">
        <v>6</v>
      </c>
      <c r="I37" t="str">
        <f>VLOOKUP(Datos[[#This Row],[Region]],$P$7:$S$61,2,FALSE)</f>
        <v>06</v>
      </c>
      <c r="J37" s="31">
        <f>VLOOKUP(Datos[[#This Row],[Mes]],$M$2:$N$13,2,FALSE)</f>
        <v>44713</v>
      </c>
      <c r="K37" s="31" t="str">
        <f>VLOOKUP(Datos[[#This Row],[Region]],$P$7:$S$61,4,FALSE)</f>
        <v>06 - Badajoz</v>
      </c>
      <c r="P37" t="s">
        <v>98</v>
      </c>
      <c r="Q37" s="33">
        <v>28</v>
      </c>
      <c r="R37" s="33" t="s">
        <v>147</v>
      </c>
      <c r="S37" t="str">
        <f t="shared" si="0"/>
        <v>28 - Madrid</v>
      </c>
    </row>
    <row r="38" spans="1:19" ht="15.75" thickBot="1" x14ac:dyDescent="0.3">
      <c r="A38" t="s">
        <v>71</v>
      </c>
      <c r="B38" t="s">
        <v>19</v>
      </c>
      <c r="C38" t="s">
        <v>4</v>
      </c>
      <c r="D38">
        <v>0</v>
      </c>
      <c r="E38">
        <v>0</v>
      </c>
      <c r="F38">
        <v>7</v>
      </c>
      <c r="I38" t="str">
        <f>VLOOKUP(Datos[[#This Row],[Region]],$P$7:$S$61,2,FALSE)</f>
        <v>07</v>
      </c>
      <c r="J38" s="31">
        <f>VLOOKUP(Datos[[#This Row],[Mes]],$M$2:$N$13,2,FALSE)</f>
        <v>44562</v>
      </c>
      <c r="K38" s="31" t="str">
        <f>VLOOKUP(Datos[[#This Row],[Region]],$P$7:$S$61,4,FALSE)</f>
        <v>07 - Balears, Illes</v>
      </c>
      <c r="P38" t="s">
        <v>97</v>
      </c>
      <c r="Q38" s="33">
        <v>29</v>
      </c>
      <c r="R38" s="33" t="s">
        <v>148</v>
      </c>
      <c r="S38" t="str">
        <f t="shared" si="0"/>
        <v>29 - Málaga</v>
      </c>
    </row>
    <row r="39" spans="1:19" ht="15.75" thickBot="1" x14ac:dyDescent="0.3">
      <c r="A39" t="s">
        <v>71</v>
      </c>
      <c r="B39" t="s">
        <v>19</v>
      </c>
      <c r="C39" t="s">
        <v>5</v>
      </c>
      <c r="D39">
        <v>0</v>
      </c>
      <c r="E39">
        <v>0</v>
      </c>
      <c r="F39">
        <v>7</v>
      </c>
      <c r="I39" t="str">
        <f>VLOOKUP(Datos[[#This Row],[Region]],$P$7:$S$61,2,FALSE)</f>
        <v>07</v>
      </c>
      <c r="J39" s="31">
        <f>VLOOKUP(Datos[[#This Row],[Mes]],$M$2:$N$13,2,FALSE)</f>
        <v>44593</v>
      </c>
      <c r="K39" s="31" t="str">
        <f>VLOOKUP(Datos[[#This Row],[Region]],$P$7:$S$61,4,FALSE)</f>
        <v>07 - Balears, Illes</v>
      </c>
      <c r="P39" t="s">
        <v>59</v>
      </c>
      <c r="Q39" s="34">
        <v>30</v>
      </c>
      <c r="R39" s="34" t="s">
        <v>149</v>
      </c>
      <c r="S39" t="str">
        <f t="shared" si="0"/>
        <v>30 - Murcia</v>
      </c>
    </row>
    <row r="40" spans="1:19" ht="15.75" thickBot="1" x14ac:dyDescent="0.3">
      <c r="A40" t="s">
        <v>71</v>
      </c>
      <c r="B40" t="s">
        <v>19</v>
      </c>
      <c r="C40" t="s">
        <v>6</v>
      </c>
      <c r="D40">
        <v>0</v>
      </c>
      <c r="E40">
        <v>0</v>
      </c>
      <c r="F40">
        <v>7</v>
      </c>
      <c r="I40" t="str">
        <f>VLOOKUP(Datos[[#This Row],[Region]],$P$7:$S$61,2,FALSE)</f>
        <v>07</v>
      </c>
      <c r="J40" s="31">
        <f>VLOOKUP(Datos[[#This Row],[Mes]],$M$2:$N$13,2,FALSE)</f>
        <v>44621</v>
      </c>
      <c r="K40" s="31" t="str">
        <f>VLOOKUP(Datos[[#This Row],[Region]],$P$7:$S$61,4,FALSE)</f>
        <v>07 - Balears, Illes</v>
      </c>
      <c r="P40" t="s">
        <v>95</v>
      </c>
      <c r="Q40" s="33">
        <v>31</v>
      </c>
      <c r="R40" s="33" t="s">
        <v>150</v>
      </c>
      <c r="S40" t="str">
        <f t="shared" si="0"/>
        <v>31 - Navarra</v>
      </c>
    </row>
    <row r="41" spans="1:19" ht="15.75" thickBot="1" x14ac:dyDescent="0.3">
      <c r="A41" t="s">
        <v>71</v>
      </c>
      <c r="B41" t="s">
        <v>19</v>
      </c>
      <c r="C41" t="s">
        <v>7</v>
      </c>
      <c r="D41">
        <v>0</v>
      </c>
      <c r="E41">
        <v>0</v>
      </c>
      <c r="F41">
        <v>7</v>
      </c>
      <c r="I41" t="str">
        <f>VLOOKUP(Datos[[#This Row],[Region]],$P$7:$S$61,2,FALSE)</f>
        <v>07</v>
      </c>
      <c r="J41" s="31">
        <f>VLOOKUP(Datos[[#This Row],[Mes]],$M$2:$N$13,2,FALSE)</f>
        <v>44652</v>
      </c>
      <c r="K41" s="31" t="str">
        <f>VLOOKUP(Datos[[#This Row],[Region]],$P$7:$S$61,4,FALSE)</f>
        <v>07 - Balears, Illes</v>
      </c>
      <c r="P41" t="s">
        <v>94</v>
      </c>
      <c r="Q41" s="33">
        <v>32</v>
      </c>
      <c r="R41" s="33" t="s">
        <v>151</v>
      </c>
      <c r="S41" t="str">
        <f t="shared" si="0"/>
        <v>32 - Ourense</v>
      </c>
    </row>
    <row r="42" spans="1:19" ht="15.75" thickBot="1" x14ac:dyDescent="0.3">
      <c r="A42" t="s">
        <v>71</v>
      </c>
      <c r="B42" t="s">
        <v>19</v>
      </c>
      <c r="C42" t="s">
        <v>8</v>
      </c>
      <c r="D42">
        <v>0</v>
      </c>
      <c r="E42">
        <v>0</v>
      </c>
      <c r="F42">
        <v>7</v>
      </c>
      <c r="I42" t="str">
        <f>VLOOKUP(Datos[[#This Row],[Region]],$P$7:$S$61,2,FALSE)</f>
        <v>07</v>
      </c>
      <c r="J42" s="31">
        <f>VLOOKUP(Datos[[#This Row],[Mes]],$M$2:$N$13,2,FALSE)</f>
        <v>44682</v>
      </c>
      <c r="K42" s="31" t="str">
        <f>VLOOKUP(Datos[[#This Row],[Region]],$P$7:$S$61,4,FALSE)</f>
        <v>07 - Balears, Illes</v>
      </c>
      <c r="P42" t="s">
        <v>93</v>
      </c>
      <c r="Q42" s="33">
        <v>34</v>
      </c>
      <c r="R42" s="33" t="s">
        <v>152</v>
      </c>
      <c r="S42" t="str">
        <f t="shared" si="0"/>
        <v>34 - Palencia</v>
      </c>
    </row>
    <row r="43" spans="1:19" ht="15.75" thickBot="1" x14ac:dyDescent="0.3">
      <c r="A43" t="s">
        <v>71</v>
      </c>
      <c r="B43" t="s">
        <v>19</v>
      </c>
      <c r="C43" t="s">
        <v>9</v>
      </c>
      <c r="D43">
        <v>0</v>
      </c>
      <c r="E43">
        <v>0</v>
      </c>
      <c r="F43">
        <v>7</v>
      </c>
      <c r="I43" t="str">
        <f>VLOOKUP(Datos[[#This Row],[Region]],$P$7:$S$61,2,FALSE)</f>
        <v>07</v>
      </c>
      <c r="J43" s="31">
        <f>VLOOKUP(Datos[[#This Row],[Mes]],$M$2:$N$13,2,FALSE)</f>
        <v>44713</v>
      </c>
      <c r="K43" s="31" t="str">
        <f>VLOOKUP(Datos[[#This Row],[Region]],$P$7:$S$61,4,FALSE)</f>
        <v>07 - Balears, Illes</v>
      </c>
      <c r="P43" t="s">
        <v>92</v>
      </c>
      <c r="Q43" s="33">
        <v>35</v>
      </c>
      <c r="R43" s="33" t="s">
        <v>153</v>
      </c>
      <c r="S43" t="str">
        <f t="shared" si="0"/>
        <v>35 - Palmas, Las</v>
      </c>
    </row>
    <row r="44" spans="1:19" ht="15.75" thickBot="1" x14ac:dyDescent="0.3">
      <c r="A44" t="s">
        <v>72</v>
      </c>
      <c r="B44" t="s">
        <v>19</v>
      </c>
      <c r="C44" t="s">
        <v>4</v>
      </c>
      <c r="D44">
        <v>0</v>
      </c>
      <c r="E44">
        <v>0</v>
      </c>
      <c r="F44">
        <v>8</v>
      </c>
      <c r="I44" t="str">
        <f>VLOOKUP(Datos[[#This Row],[Region]],$P$7:$S$61,2,FALSE)</f>
        <v>08</v>
      </c>
      <c r="J44" s="31">
        <f>VLOOKUP(Datos[[#This Row],[Mes]],$M$2:$N$13,2,FALSE)</f>
        <v>44562</v>
      </c>
      <c r="K44" s="31" t="str">
        <f>VLOOKUP(Datos[[#This Row],[Region]],$P$7:$S$61,4,FALSE)</f>
        <v>08 - Barcelona</v>
      </c>
      <c r="P44" t="s">
        <v>60</v>
      </c>
      <c r="Q44" s="33">
        <v>36</v>
      </c>
      <c r="R44" s="33" t="s">
        <v>154</v>
      </c>
      <c r="S44" t="str">
        <f t="shared" si="0"/>
        <v>36 - Pontevedra</v>
      </c>
    </row>
    <row r="45" spans="1:19" ht="15.75" thickBot="1" x14ac:dyDescent="0.3">
      <c r="A45" t="s">
        <v>72</v>
      </c>
      <c r="B45" t="s">
        <v>19</v>
      </c>
      <c r="C45" t="s">
        <v>5</v>
      </c>
      <c r="D45">
        <v>0</v>
      </c>
      <c r="E45">
        <v>0</v>
      </c>
      <c r="F45">
        <v>8</v>
      </c>
      <c r="I45" t="str">
        <f>VLOOKUP(Datos[[#This Row],[Region]],$P$7:$S$61,2,FALSE)</f>
        <v>08</v>
      </c>
      <c r="J45" s="31">
        <f>VLOOKUP(Datos[[#This Row],[Mes]],$M$2:$N$13,2,FALSE)</f>
        <v>44593</v>
      </c>
      <c r="K45" s="31" t="str">
        <f>VLOOKUP(Datos[[#This Row],[Region]],$P$7:$S$61,4,FALSE)</f>
        <v>08 - Barcelona</v>
      </c>
      <c r="P45" t="s">
        <v>91</v>
      </c>
      <c r="Q45" s="33">
        <v>26</v>
      </c>
      <c r="R45" s="33" t="s">
        <v>155</v>
      </c>
      <c r="S45" t="str">
        <f t="shared" si="0"/>
        <v>26 - Rioja, La</v>
      </c>
    </row>
    <row r="46" spans="1:19" ht="15.75" thickBot="1" x14ac:dyDescent="0.3">
      <c r="A46" t="s">
        <v>72</v>
      </c>
      <c r="B46" t="s">
        <v>19</v>
      </c>
      <c r="C46" t="s">
        <v>6</v>
      </c>
      <c r="D46">
        <v>0</v>
      </c>
      <c r="E46">
        <v>0</v>
      </c>
      <c r="F46">
        <v>8</v>
      </c>
      <c r="I46" t="str">
        <f>VLOOKUP(Datos[[#This Row],[Region]],$P$7:$S$61,2,FALSE)</f>
        <v>08</v>
      </c>
      <c r="J46" s="31">
        <f>VLOOKUP(Datos[[#This Row],[Mes]],$M$2:$N$13,2,FALSE)</f>
        <v>44621</v>
      </c>
      <c r="K46" s="31" t="str">
        <f>VLOOKUP(Datos[[#This Row],[Region]],$P$7:$S$61,4,FALSE)</f>
        <v>08 - Barcelona</v>
      </c>
      <c r="P46" t="s">
        <v>90</v>
      </c>
      <c r="Q46" s="33">
        <v>37</v>
      </c>
      <c r="R46" s="33" t="s">
        <v>156</v>
      </c>
      <c r="S46" t="str">
        <f t="shared" si="0"/>
        <v>37 - Salamanca</v>
      </c>
    </row>
    <row r="47" spans="1:19" ht="30.75" thickBot="1" x14ac:dyDescent="0.3">
      <c r="A47" t="s">
        <v>72</v>
      </c>
      <c r="B47" t="s">
        <v>19</v>
      </c>
      <c r="C47" t="s">
        <v>7</v>
      </c>
      <c r="D47">
        <v>0</v>
      </c>
      <c r="E47">
        <v>0</v>
      </c>
      <c r="F47">
        <v>8</v>
      </c>
      <c r="I47" t="str">
        <f>VLOOKUP(Datos[[#This Row],[Region]],$P$7:$S$61,2,FALSE)</f>
        <v>08</v>
      </c>
      <c r="J47" s="31">
        <f>VLOOKUP(Datos[[#This Row],[Mes]],$M$2:$N$13,2,FALSE)</f>
        <v>44652</v>
      </c>
      <c r="K47" s="31" t="str">
        <f>VLOOKUP(Datos[[#This Row],[Region]],$P$7:$S$61,4,FALSE)</f>
        <v>08 - Barcelona</v>
      </c>
      <c r="P47" t="s">
        <v>89</v>
      </c>
      <c r="Q47" s="34">
        <v>38</v>
      </c>
      <c r="R47" s="34" t="s">
        <v>157</v>
      </c>
      <c r="S47" t="str">
        <f t="shared" si="0"/>
        <v>38 - Santa Cruz de Tenerife</v>
      </c>
    </row>
    <row r="48" spans="1:19" ht="15.75" thickBot="1" x14ac:dyDescent="0.3">
      <c r="A48" t="s">
        <v>72</v>
      </c>
      <c r="B48" t="s">
        <v>19</v>
      </c>
      <c r="C48" t="s">
        <v>8</v>
      </c>
      <c r="D48">
        <v>0</v>
      </c>
      <c r="E48">
        <v>0</v>
      </c>
      <c r="F48">
        <v>8</v>
      </c>
      <c r="I48" t="str">
        <f>VLOOKUP(Datos[[#This Row],[Region]],$P$7:$S$61,2,FALSE)</f>
        <v>08</v>
      </c>
      <c r="J48" s="31">
        <f>VLOOKUP(Datos[[#This Row],[Mes]],$M$2:$N$13,2,FALSE)</f>
        <v>44682</v>
      </c>
      <c r="K48" s="31" t="str">
        <f>VLOOKUP(Datos[[#This Row],[Region]],$P$7:$S$61,4,FALSE)</f>
        <v>08 - Barcelona</v>
      </c>
      <c r="P48" t="s">
        <v>96</v>
      </c>
      <c r="Q48" s="33">
        <v>40</v>
      </c>
      <c r="R48" s="33" t="s">
        <v>158</v>
      </c>
      <c r="S48" t="str">
        <f t="shared" si="0"/>
        <v>40 - Segovia</v>
      </c>
    </row>
    <row r="49" spans="1:19" ht="15.75" thickBot="1" x14ac:dyDescent="0.3">
      <c r="A49" t="s">
        <v>72</v>
      </c>
      <c r="B49" t="s">
        <v>19</v>
      </c>
      <c r="C49" t="s">
        <v>9</v>
      </c>
      <c r="D49">
        <v>0</v>
      </c>
      <c r="E49">
        <v>0</v>
      </c>
      <c r="F49">
        <v>8</v>
      </c>
      <c r="I49" t="str">
        <f>VLOOKUP(Datos[[#This Row],[Region]],$P$7:$S$61,2,FALSE)</f>
        <v>08</v>
      </c>
      <c r="J49" s="31">
        <f>VLOOKUP(Datos[[#This Row],[Mes]],$M$2:$N$13,2,FALSE)</f>
        <v>44713</v>
      </c>
      <c r="K49" s="31" t="str">
        <f>VLOOKUP(Datos[[#This Row],[Region]],$P$7:$S$61,4,FALSE)</f>
        <v>08 - Barcelona</v>
      </c>
      <c r="P49" t="s">
        <v>61</v>
      </c>
      <c r="Q49" s="33">
        <v>41</v>
      </c>
      <c r="R49" s="33" t="s">
        <v>159</v>
      </c>
      <c r="S49" t="str">
        <f t="shared" si="0"/>
        <v>41 - Sevilla</v>
      </c>
    </row>
    <row r="50" spans="1:19" ht="15.75" thickBot="1" x14ac:dyDescent="0.3">
      <c r="A50" t="s">
        <v>76</v>
      </c>
      <c r="B50" t="s">
        <v>19</v>
      </c>
      <c r="C50" t="s">
        <v>4</v>
      </c>
      <c r="D50">
        <v>0</v>
      </c>
      <c r="E50">
        <v>0</v>
      </c>
      <c r="F50">
        <v>9</v>
      </c>
      <c r="I50" t="str">
        <f>VLOOKUP(Datos[[#This Row],[Region]],$P$7:$S$61,2,FALSE)</f>
        <v>09</v>
      </c>
      <c r="J50" s="31">
        <f>VLOOKUP(Datos[[#This Row],[Mes]],$M$2:$N$13,2,FALSE)</f>
        <v>44562</v>
      </c>
      <c r="K50" s="31" t="str">
        <f>VLOOKUP(Datos[[#This Row],[Region]],$P$7:$S$61,4,FALSE)</f>
        <v>09 - Burgos</v>
      </c>
      <c r="P50" t="s">
        <v>88</v>
      </c>
      <c r="Q50" s="33">
        <v>42</v>
      </c>
      <c r="R50" s="33" t="s">
        <v>160</v>
      </c>
      <c r="S50" t="str">
        <f t="shared" si="0"/>
        <v>42 - Soria</v>
      </c>
    </row>
    <row r="51" spans="1:19" ht="15.75" thickBot="1" x14ac:dyDescent="0.3">
      <c r="A51" t="s">
        <v>76</v>
      </c>
      <c r="B51" t="s">
        <v>19</v>
      </c>
      <c r="C51" t="s">
        <v>5</v>
      </c>
      <c r="D51">
        <v>0</v>
      </c>
      <c r="E51">
        <v>0</v>
      </c>
      <c r="F51">
        <v>9</v>
      </c>
      <c r="I51" t="str">
        <f>VLOOKUP(Datos[[#This Row],[Region]],$P$7:$S$61,2,FALSE)</f>
        <v>09</v>
      </c>
      <c r="J51" s="31">
        <f>VLOOKUP(Datos[[#This Row],[Mes]],$M$2:$N$13,2,FALSE)</f>
        <v>44593</v>
      </c>
      <c r="K51" s="31" t="str">
        <f>VLOOKUP(Datos[[#This Row],[Region]],$P$7:$S$61,4,FALSE)</f>
        <v>09 - Burgos</v>
      </c>
      <c r="P51" t="s">
        <v>106</v>
      </c>
      <c r="Q51" s="33">
        <v>43</v>
      </c>
      <c r="R51" s="33" t="s">
        <v>161</v>
      </c>
      <c r="S51" t="str">
        <f t="shared" si="0"/>
        <v>43 - Tarragona</v>
      </c>
    </row>
    <row r="52" spans="1:19" ht="15.75" thickBot="1" x14ac:dyDescent="0.3">
      <c r="A52" t="s">
        <v>76</v>
      </c>
      <c r="B52" t="s">
        <v>19</v>
      </c>
      <c r="C52" t="s">
        <v>6</v>
      </c>
      <c r="D52">
        <v>0</v>
      </c>
      <c r="E52">
        <v>0</v>
      </c>
      <c r="F52">
        <v>9</v>
      </c>
      <c r="I52" t="str">
        <f>VLOOKUP(Datos[[#This Row],[Region]],$P$7:$S$61,2,FALSE)</f>
        <v>09</v>
      </c>
      <c r="J52" s="31">
        <f>VLOOKUP(Datos[[#This Row],[Mes]],$M$2:$N$13,2,FALSE)</f>
        <v>44621</v>
      </c>
      <c r="K52" s="31" t="str">
        <f>VLOOKUP(Datos[[#This Row],[Region]],$P$7:$S$61,4,FALSE)</f>
        <v>09 - Burgos</v>
      </c>
      <c r="P52" t="s">
        <v>87</v>
      </c>
      <c r="Q52" s="34">
        <v>44</v>
      </c>
      <c r="R52" s="34" t="s">
        <v>162</v>
      </c>
      <c r="S52" t="str">
        <f t="shared" si="0"/>
        <v>44 - Teruel</v>
      </c>
    </row>
    <row r="53" spans="1:19" ht="15.75" thickBot="1" x14ac:dyDescent="0.3">
      <c r="A53" t="s">
        <v>76</v>
      </c>
      <c r="B53" t="s">
        <v>19</v>
      </c>
      <c r="C53" t="s">
        <v>7</v>
      </c>
      <c r="D53">
        <v>0</v>
      </c>
      <c r="E53">
        <v>0</v>
      </c>
      <c r="F53">
        <v>9</v>
      </c>
      <c r="I53" t="str">
        <f>VLOOKUP(Datos[[#This Row],[Region]],$P$7:$S$61,2,FALSE)</f>
        <v>09</v>
      </c>
      <c r="J53" s="31">
        <f>VLOOKUP(Datos[[#This Row],[Mes]],$M$2:$N$13,2,FALSE)</f>
        <v>44652</v>
      </c>
      <c r="K53" s="31" t="str">
        <f>VLOOKUP(Datos[[#This Row],[Region]],$P$7:$S$61,4,FALSE)</f>
        <v>09 - Burgos</v>
      </c>
      <c r="P53" t="s">
        <v>86</v>
      </c>
      <c r="Q53" s="33">
        <v>45</v>
      </c>
      <c r="R53" s="33" t="s">
        <v>163</v>
      </c>
      <c r="S53" t="str">
        <f t="shared" si="0"/>
        <v>45 - Toledo</v>
      </c>
    </row>
    <row r="54" spans="1:19" ht="15.75" thickBot="1" x14ac:dyDescent="0.3">
      <c r="A54" t="s">
        <v>76</v>
      </c>
      <c r="B54" t="s">
        <v>19</v>
      </c>
      <c r="C54" t="s">
        <v>8</v>
      </c>
      <c r="D54">
        <v>0</v>
      </c>
      <c r="E54">
        <v>0</v>
      </c>
      <c r="F54">
        <v>9</v>
      </c>
      <c r="I54" t="str">
        <f>VLOOKUP(Datos[[#This Row],[Region]],$P$7:$S$61,2,FALSE)</f>
        <v>09</v>
      </c>
      <c r="J54" s="31">
        <f>VLOOKUP(Datos[[#This Row],[Mes]],$M$2:$N$13,2,FALSE)</f>
        <v>44682</v>
      </c>
      <c r="K54" s="31" t="str">
        <f>VLOOKUP(Datos[[#This Row],[Region]],$P$7:$S$61,4,FALSE)</f>
        <v>09 - Burgos</v>
      </c>
      <c r="P54" t="s">
        <v>110</v>
      </c>
      <c r="Q54" s="33">
        <v>46</v>
      </c>
      <c r="R54" s="33" t="s">
        <v>164</v>
      </c>
      <c r="S54" t="str">
        <f t="shared" si="0"/>
        <v>46 - Valencia/València</v>
      </c>
    </row>
    <row r="55" spans="1:19" ht="15.75" thickBot="1" x14ac:dyDescent="0.3">
      <c r="A55" t="s">
        <v>76</v>
      </c>
      <c r="B55" t="s">
        <v>19</v>
      </c>
      <c r="C55" t="s">
        <v>9</v>
      </c>
      <c r="D55">
        <v>0</v>
      </c>
      <c r="E55">
        <v>0</v>
      </c>
      <c r="F55">
        <v>9</v>
      </c>
      <c r="I55" t="str">
        <f>VLOOKUP(Datos[[#This Row],[Region]],$P$7:$S$61,2,FALSE)</f>
        <v>09</v>
      </c>
      <c r="J55" s="31">
        <f>VLOOKUP(Datos[[#This Row],[Mes]],$M$2:$N$13,2,FALSE)</f>
        <v>44713</v>
      </c>
      <c r="K55" s="31" t="str">
        <f>VLOOKUP(Datos[[#This Row],[Region]],$P$7:$S$61,4,FALSE)</f>
        <v>09 - Burgos</v>
      </c>
      <c r="P55" t="s">
        <v>85</v>
      </c>
      <c r="Q55" s="33">
        <v>47</v>
      </c>
      <c r="R55" s="33" t="s">
        <v>165</v>
      </c>
      <c r="S55" t="str">
        <f t="shared" si="0"/>
        <v>47 - Valladolid</v>
      </c>
    </row>
    <row r="56" spans="1:19" ht="15.75" thickBot="1" x14ac:dyDescent="0.3">
      <c r="A56" t="s">
        <v>77</v>
      </c>
      <c r="B56" t="s">
        <v>19</v>
      </c>
      <c r="C56" t="s">
        <v>4</v>
      </c>
      <c r="D56">
        <v>0</v>
      </c>
      <c r="E56">
        <v>0</v>
      </c>
      <c r="F56">
        <v>11</v>
      </c>
      <c r="I56">
        <f>VLOOKUP(Datos[[#This Row],[Region]],$P$7:$S$61,2,FALSE)</f>
        <v>11</v>
      </c>
      <c r="J56" s="31">
        <f>VLOOKUP(Datos[[#This Row],[Mes]],$M$2:$N$13,2,FALSE)</f>
        <v>44562</v>
      </c>
      <c r="K56" s="31" t="str">
        <f>VLOOKUP(Datos[[#This Row],[Region]],$P$7:$S$61,4,FALSE)</f>
        <v>11 - Cádiz</v>
      </c>
      <c r="P56" t="s">
        <v>84</v>
      </c>
      <c r="Q56" s="33">
        <v>49</v>
      </c>
      <c r="R56" s="33" t="s">
        <v>166</v>
      </c>
      <c r="S56" t="str">
        <f t="shared" si="0"/>
        <v>49 - Zamora</v>
      </c>
    </row>
    <row r="57" spans="1:19" ht="15.75" thickBot="1" x14ac:dyDescent="0.3">
      <c r="A57" t="s">
        <v>77</v>
      </c>
      <c r="B57" t="s">
        <v>19</v>
      </c>
      <c r="C57" t="s">
        <v>5</v>
      </c>
      <c r="D57">
        <v>0</v>
      </c>
      <c r="E57">
        <v>0</v>
      </c>
      <c r="F57">
        <v>11</v>
      </c>
      <c r="I57">
        <f>VLOOKUP(Datos[[#This Row],[Region]],$P$7:$S$61,2,FALSE)</f>
        <v>11</v>
      </c>
      <c r="J57" s="31">
        <f>VLOOKUP(Datos[[#This Row],[Mes]],$M$2:$N$13,2,FALSE)</f>
        <v>44593</v>
      </c>
      <c r="K57" s="31" t="str">
        <f>VLOOKUP(Datos[[#This Row],[Region]],$P$7:$S$61,4,FALSE)</f>
        <v>11 - Cádiz</v>
      </c>
      <c r="P57" t="s">
        <v>62</v>
      </c>
      <c r="Q57" s="34">
        <v>50</v>
      </c>
      <c r="R57" s="34" t="s">
        <v>167</v>
      </c>
      <c r="S57" t="str">
        <f t="shared" si="0"/>
        <v>50 - Zaragoza</v>
      </c>
    </row>
    <row r="58" spans="1:19" ht="15.75" thickBot="1" x14ac:dyDescent="0.3">
      <c r="A58" t="s">
        <v>77</v>
      </c>
      <c r="B58" t="s">
        <v>19</v>
      </c>
      <c r="C58" t="s">
        <v>6</v>
      </c>
      <c r="D58">
        <v>0</v>
      </c>
      <c r="E58">
        <v>0</v>
      </c>
      <c r="F58">
        <v>11</v>
      </c>
      <c r="I58">
        <f>VLOOKUP(Datos[[#This Row],[Region]],$P$7:$S$61,2,FALSE)</f>
        <v>11</v>
      </c>
      <c r="J58" s="31">
        <f>VLOOKUP(Datos[[#This Row],[Mes]],$M$2:$N$13,2,FALSE)</f>
        <v>44621</v>
      </c>
      <c r="K58" s="31" t="str">
        <f>VLOOKUP(Datos[[#This Row],[Region]],$P$7:$S$61,4,FALSE)</f>
        <v>11 - Cádiz</v>
      </c>
      <c r="P58" t="s">
        <v>66</v>
      </c>
      <c r="Q58" s="33">
        <v>51</v>
      </c>
      <c r="R58" s="33" t="s">
        <v>168</v>
      </c>
      <c r="S58" t="str">
        <f t="shared" si="0"/>
        <v>51 - Ceuta</v>
      </c>
    </row>
    <row r="59" spans="1:19" ht="15.75" thickBot="1" x14ac:dyDescent="0.3">
      <c r="A59" t="s">
        <v>77</v>
      </c>
      <c r="B59" t="s">
        <v>19</v>
      </c>
      <c r="C59" t="s">
        <v>7</v>
      </c>
      <c r="D59">
        <v>0</v>
      </c>
      <c r="E59">
        <v>0</v>
      </c>
      <c r="F59">
        <v>11</v>
      </c>
      <c r="I59">
        <f>VLOOKUP(Datos[[#This Row],[Region]],$P$7:$S$61,2,FALSE)</f>
        <v>11</v>
      </c>
      <c r="J59" s="31">
        <f>VLOOKUP(Datos[[#This Row],[Mes]],$M$2:$N$13,2,FALSE)</f>
        <v>44652</v>
      </c>
      <c r="K59" s="31" t="str">
        <f>VLOOKUP(Datos[[#This Row],[Region]],$P$7:$S$61,4,FALSE)</f>
        <v>11 - Cádiz</v>
      </c>
      <c r="P59" t="s">
        <v>58</v>
      </c>
      <c r="Q59" s="33">
        <v>52</v>
      </c>
      <c r="R59" s="33" t="s">
        <v>169</v>
      </c>
      <c r="S59" t="str">
        <f t="shared" si="0"/>
        <v>52 - Melilla</v>
      </c>
    </row>
    <row r="60" spans="1:19" x14ac:dyDescent="0.25">
      <c r="A60" t="s">
        <v>77</v>
      </c>
      <c r="B60" t="s">
        <v>19</v>
      </c>
      <c r="C60" t="s">
        <v>8</v>
      </c>
      <c r="D60">
        <v>0</v>
      </c>
      <c r="E60">
        <v>0</v>
      </c>
      <c r="F60">
        <v>11</v>
      </c>
      <c r="I60">
        <f>VLOOKUP(Datos[[#This Row],[Region]],$P$7:$S$61,2,FALSE)</f>
        <v>11</v>
      </c>
      <c r="J60" s="31">
        <f>VLOOKUP(Datos[[#This Row],[Mes]],$M$2:$N$13,2,FALSE)</f>
        <v>44682</v>
      </c>
      <c r="K60" s="31" t="str">
        <f>VLOOKUP(Datos[[#This Row],[Region]],$P$7:$S$61,4,FALSE)</f>
        <v>11 - Cádiz</v>
      </c>
      <c r="P60" t="s">
        <v>83</v>
      </c>
      <c r="Q60" s="38">
        <v>98</v>
      </c>
      <c r="R60" t="s">
        <v>83</v>
      </c>
      <c r="S60" t="str">
        <f t="shared" si="0"/>
        <v>98 - Extrapeninsular</v>
      </c>
    </row>
    <row r="61" spans="1:19" x14ac:dyDescent="0.25">
      <c r="A61" t="s">
        <v>77</v>
      </c>
      <c r="B61" t="s">
        <v>19</v>
      </c>
      <c r="C61" t="s">
        <v>9</v>
      </c>
      <c r="D61">
        <v>0</v>
      </c>
      <c r="E61">
        <v>0</v>
      </c>
      <c r="F61">
        <v>11</v>
      </c>
      <c r="I61">
        <f>VLOOKUP(Datos[[#This Row],[Region]],$P$7:$S$61,2,FALSE)</f>
        <v>11</v>
      </c>
      <c r="J61" s="31">
        <f>VLOOKUP(Datos[[#This Row],[Mes]],$M$2:$N$13,2,FALSE)</f>
        <v>44713</v>
      </c>
      <c r="K61" s="31" t="str">
        <f>VLOOKUP(Datos[[#This Row],[Region]],$P$7:$S$61,4,FALSE)</f>
        <v>11 - Cádiz</v>
      </c>
      <c r="P61" t="s">
        <v>108</v>
      </c>
      <c r="Q61" s="38">
        <v>99</v>
      </c>
      <c r="R61" t="s">
        <v>108</v>
      </c>
      <c r="S61" t="str">
        <f t="shared" si="0"/>
        <v>99 - Peninsular</v>
      </c>
    </row>
    <row r="62" spans="1:19" x14ac:dyDescent="0.25">
      <c r="A62" t="s">
        <v>79</v>
      </c>
      <c r="B62" t="s">
        <v>19</v>
      </c>
      <c r="C62" t="s">
        <v>4</v>
      </c>
      <c r="D62">
        <v>0</v>
      </c>
      <c r="E62">
        <v>0</v>
      </c>
      <c r="F62">
        <v>12</v>
      </c>
      <c r="I62">
        <f>VLOOKUP(Datos[[#This Row],[Region]],$P$7:$S$61,2,FALSE)</f>
        <v>12</v>
      </c>
      <c r="J62" s="31">
        <f>VLOOKUP(Datos[[#This Row],[Mes]],$M$2:$N$13,2,FALSE)</f>
        <v>44562</v>
      </c>
      <c r="K62" s="31" t="str">
        <f>VLOOKUP(Datos[[#This Row],[Region]],$P$7:$S$61,4,FALSE)</f>
        <v>12 - Castellón/Castelló</v>
      </c>
    </row>
    <row r="63" spans="1:19" x14ac:dyDescent="0.25">
      <c r="A63" t="s">
        <v>79</v>
      </c>
      <c r="B63" t="s">
        <v>19</v>
      </c>
      <c r="C63" t="s">
        <v>5</v>
      </c>
      <c r="D63">
        <v>0</v>
      </c>
      <c r="E63">
        <v>0</v>
      </c>
      <c r="F63">
        <v>12</v>
      </c>
      <c r="I63">
        <f>VLOOKUP(Datos[[#This Row],[Region]],$P$7:$S$61,2,FALSE)</f>
        <v>12</v>
      </c>
      <c r="J63" s="31">
        <f>VLOOKUP(Datos[[#This Row],[Mes]],$M$2:$N$13,2,FALSE)</f>
        <v>44593</v>
      </c>
      <c r="K63" s="31" t="str">
        <f>VLOOKUP(Datos[[#This Row],[Region]],$P$7:$S$61,4,FALSE)</f>
        <v>12 - Castellón/Castelló</v>
      </c>
    </row>
    <row r="64" spans="1:19" x14ac:dyDescent="0.25">
      <c r="A64" t="s">
        <v>79</v>
      </c>
      <c r="B64" t="s">
        <v>19</v>
      </c>
      <c r="C64" t="s">
        <v>6</v>
      </c>
      <c r="D64">
        <v>0</v>
      </c>
      <c r="E64">
        <v>0</v>
      </c>
      <c r="F64">
        <v>12</v>
      </c>
      <c r="I64">
        <f>VLOOKUP(Datos[[#This Row],[Region]],$P$7:$S$61,2,FALSE)</f>
        <v>12</v>
      </c>
      <c r="J64" s="31">
        <f>VLOOKUP(Datos[[#This Row],[Mes]],$M$2:$N$13,2,FALSE)</f>
        <v>44621</v>
      </c>
      <c r="K64" s="31" t="str">
        <f>VLOOKUP(Datos[[#This Row],[Region]],$P$7:$S$61,4,FALSE)</f>
        <v>12 - Castellón/Castelló</v>
      </c>
    </row>
    <row r="65" spans="1:11" x14ac:dyDescent="0.25">
      <c r="A65" t="s">
        <v>79</v>
      </c>
      <c r="B65" t="s">
        <v>19</v>
      </c>
      <c r="C65" t="s">
        <v>7</v>
      </c>
      <c r="D65">
        <v>0</v>
      </c>
      <c r="E65">
        <v>0</v>
      </c>
      <c r="F65">
        <v>12</v>
      </c>
      <c r="I65">
        <f>VLOOKUP(Datos[[#This Row],[Region]],$P$7:$S$61,2,FALSE)</f>
        <v>12</v>
      </c>
      <c r="J65" s="31">
        <f>VLOOKUP(Datos[[#This Row],[Mes]],$M$2:$N$13,2,FALSE)</f>
        <v>44652</v>
      </c>
      <c r="K65" s="31" t="str">
        <f>VLOOKUP(Datos[[#This Row],[Region]],$P$7:$S$61,4,FALSE)</f>
        <v>12 - Castellón/Castelló</v>
      </c>
    </row>
    <row r="66" spans="1:11" x14ac:dyDescent="0.25">
      <c r="A66" t="s">
        <v>79</v>
      </c>
      <c r="B66" t="s">
        <v>19</v>
      </c>
      <c r="C66" t="s">
        <v>8</v>
      </c>
      <c r="D66">
        <v>0</v>
      </c>
      <c r="E66">
        <v>0</v>
      </c>
      <c r="F66">
        <v>12</v>
      </c>
      <c r="I66">
        <f>VLOOKUP(Datos[[#This Row],[Region]],$P$7:$S$61,2,FALSE)</f>
        <v>12</v>
      </c>
      <c r="J66" s="31">
        <f>VLOOKUP(Datos[[#This Row],[Mes]],$M$2:$N$13,2,FALSE)</f>
        <v>44682</v>
      </c>
      <c r="K66" s="31" t="str">
        <f>VLOOKUP(Datos[[#This Row],[Region]],$P$7:$S$61,4,FALSE)</f>
        <v>12 - Castellón/Castelló</v>
      </c>
    </row>
    <row r="67" spans="1:11" x14ac:dyDescent="0.25">
      <c r="A67" t="s">
        <v>79</v>
      </c>
      <c r="B67" t="s">
        <v>19</v>
      </c>
      <c r="C67" t="s">
        <v>9</v>
      </c>
      <c r="D67">
        <v>0</v>
      </c>
      <c r="E67">
        <v>0</v>
      </c>
      <c r="F67">
        <v>12</v>
      </c>
      <c r="I67">
        <f>VLOOKUP(Datos[[#This Row],[Region]],$P$7:$S$61,2,FALSE)</f>
        <v>12</v>
      </c>
      <c r="J67" s="31">
        <f>VLOOKUP(Datos[[#This Row],[Mes]],$M$2:$N$13,2,FALSE)</f>
        <v>44713</v>
      </c>
      <c r="K67" s="31" t="str">
        <f>VLOOKUP(Datos[[#This Row],[Region]],$P$7:$S$61,4,FALSE)</f>
        <v>12 - Castellón/Castelló</v>
      </c>
    </row>
    <row r="68" spans="1:11" x14ac:dyDescent="0.25">
      <c r="A68" t="s">
        <v>67</v>
      </c>
      <c r="B68" t="s">
        <v>19</v>
      </c>
      <c r="C68" t="s">
        <v>4</v>
      </c>
      <c r="D68">
        <v>0</v>
      </c>
      <c r="E68">
        <v>0</v>
      </c>
      <c r="F68">
        <v>13</v>
      </c>
      <c r="I68">
        <f>VLOOKUP(Datos[[#This Row],[Region]],$P$7:$S$61,2,FALSE)</f>
        <v>13</v>
      </c>
      <c r="J68" s="31">
        <f>VLOOKUP(Datos[[#This Row],[Mes]],$M$2:$N$13,2,FALSE)</f>
        <v>44562</v>
      </c>
      <c r="K68" s="31" t="str">
        <f>VLOOKUP(Datos[[#This Row],[Region]],$P$7:$S$61,4,FALSE)</f>
        <v>13 - Ciudad Real</v>
      </c>
    </row>
    <row r="69" spans="1:11" x14ac:dyDescent="0.25">
      <c r="A69" t="s">
        <v>67</v>
      </c>
      <c r="B69" t="s">
        <v>19</v>
      </c>
      <c r="C69" t="s">
        <v>5</v>
      </c>
      <c r="D69">
        <v>0</v>
      </c>
      <c r="E69">
        <v>0</v>
      </c>
      <c r="F69">
        <v>13</v>
      </c>
      <c r="I69">
        <f>VLOOKUP(Datos[[#This Row],[Region]],$P$7:$S$61,2,FALSE)</f>
        <v>13</v>
      </c>
      <c r="J69" s="31">
        <f>VLOOKUP(Datos[[#This Row],[Mes]],$M$2:$N$13,2,FALSE)</f>
        <v>44593</v>
      </c>
      <c r="K69" s="31" t="str">
        <f>VLOOKUP(Datos[[#This Row],[Region]],$P$7:$S$61,4,FALSE)</f>
        <v>13 - Ciudad Real</v>
      </c>
    </row>
    <row r="70" spans="1:11" x14ac:dyDescent="0.25">
      <c r="A70" t="s">
        <v>67</v>
      </c>
      <c r="B70" t="s">
        <v>19</v>
      </c>
      <c r="C70" t="s">
        <v>6</v>
      </c>
      <c r="D70">
        <v>0</v>
      </c>
      <c r="E70">
        <v>0</v>
      </c>
      <c r="F70">
        <v>13</v>
      </c>
      <c r="I70">
        <f>VLOOKUP(Datos[[#This Row],[Region]],$P$7:$S$61,2,FALSE)</f>
        <v>13</v>
      </c>
      <c r="J70" s="31">
        <f>VLOOKUP(Datos[[#This Row],[Mes]],$M$2:$N$13,2,FALSE)</f>
        <v>44621</v>
      </c>
      <c r="K70" s="31" t="str">
        <f>VLOOKUP(Datos[[#This Row],[Region]],$P$7:$S$61,4,FALSE)</f>
        <v>13 - Ciudad Real</v>
      </c>
    </row>
    <row r="71" spans="1:11" x14ac:dyDescent="0.25">
      <c r="A71" t="s">
        <v>67</v>
      </c>
      <c r="B71" t="s">
        <v>19</v>
      </c>
      <c r="C71" t="s">
        <v>7</v>
      </c>
      <c r="D71">
        <v>0</v>
      </c>
      <c r="E71">
        <v>0</v>
      </c>
      <c r="F71">
        <v>13</v>
      </c>
      <c r="I71">
        <f>VLOOKUP(Datos[[#This Row],[Region]],$P$7:$S$61,2,FALSE)</f>
        <v>13</v>
      </c>
      <c r="J71" s="31">
        <f>VLOOKUP(Datos[[#This Row],[Mes]],$M$2:$N$13,2,FALSE)</f>
        <v>44652</v>
      </c>
      <c r="K71" s="31" t="str">
        <f>VLOOKUP(Datos[[#This Row],[Region]],$P$7:$S$61,4,FALSE)</f>
        <v>13 - Ciudad Real</v>
      </c>
    </row>
    <row r="72" spans="1:11" x14ac:dyDescent="0.25">
      <c r="A72" t="s">
        <v>67</v>
      </c>
      <c r="B72" t="s">
        <v>19</v>
      </c>
      <c r="C72" t="s">
        <v>8</v>
      </c>
      <c r="D72">
        <v>0</v>
      </c>
      <c r="E72">
        <v>0</v>
      </c>
      <c r="F72">
        <v>13</v>
      </c>
      <c r="I72">
        <f>VLOOKUP(Datos[[#This Row],[Region]],$P$7:$S$61,2,FALSE)</f>
        <v>13</v>
      </c>
      <c r="J72" s="31">
        <f>VLOOKUP(Datos[[#This Row],[Mes]],$M$2:$N$13,2,FALSE)</f>
        <v>44682</v>
      </c>
      <c r="K72" s="31" t="str">
        <f>VLOOKUP(Datos[[#This Row],[Region]],$P$7:$S$61,4,FALSE)</f>
        <v>13 - Ciudad Real</v>
      </c>
    </row>
    <row r="73" spans="1:11" x14ac:dyDescent="0.25">
      <c r="A73" t="s">
        <v>67</v>
      </c>
      <c r="B73" t="s">
        <v>19</v>
      </c>
      <c r="C73" t="s">
        <v>9</v>
      </c>
      <c r="D73">
        <v>0</v>
      </c>
      <c r="E73">
        <v>0</v>
      </c>
      <c r="F73">
        <v>13</v>
      </c>
      <c r="I73">
        <f>VLOOKUP(Datos[[#This Row],[Region]],$P$7:$S$61,2,FALSE)</f>
        <v>13</v>
      </c>
      <c r="J73" s="31">
        <f>VLOOKUP(Datos[[#This Row],[Mes]],$M$2:$N$13,2,FALSE)</f>
        <v>44713</v>
      </c>
      <c r="K73" s="31" t="str">
        <f>VLOOKUP(Datos[[#This Row],[Region]],$P$7:$S$61,4,FALSE)</f>
        <v>13 - Ciudad Real</v>
      </c>
    </row>
    <row r="74" spans="1:11" x14ac:dyDescent="0.25">
      <c r="A74" t="s">
        <v>80</v>
      </c>
      <c r="B74" t="s">
        <v>19</v>
      </c>
      <c r="C74" t="s">
        <v>4</v>
      </c>
      <c r="D74">
        <v>0</v>
      </c>
      <c r="E74">
        <v>0</v>
      </c>
      <c r="F74">
        <v>14</v>
      </c>
      <c r="I74">
        <f>VLOOKUP(Datos[[#This Row],[Region]],$P$7:$S$61,2,FALSE)</f>
        <v>14</v>
      </c>
      <c r="J74" s="31">
        <f>VLOOKUP(Datos[[#This Row],[Mes]],$M$2:$N$13,2,FALSE)</f>
        <v>44562</v>
      </c>
      <c r="K74" s="31" t="str">
        <f>VLOOKUP(Datos[[#This Row],[Region]],$P$7:$S$61,4,FALSE)</f>
        <v>14 - Córdoba</v>
      </c>
    </row>
    <row r="75" spans="1:11" x14ac:dyDescent="0.25">
      <c r="A75" t="s">
        <v>80</v>
      </c>
      <c r="B75" t="s">
        <v>19</v>
      </c>
      <c r="C75" t="s">
        <v>5</v>
      </c>
      <c r="D75">
        <v>0</v>
      </c>
      <c r="E75">
        <v>0</v>
      </c>
      <c r="F75">
        <v>14</v>
      </c>
      <c r="I75">
        <f>VLOOKUP(Datos[[#This Row],[Region]],$P$7:$S$61,2,FALSE)</f>
        <v>14</v>
      </c>
      <c r="J75" s="31">
        <f>VLOOKUP(Datos[[#This Row],[Mes]],$M$2:$N$13,2,FALSE)</f>
        <v>44593</v>
      </c>
      <c r="K75" s="31" t="str">
        <f>VLOOKUP(Datos[[#This Row],[Region]],$P$7:$S$61,4,FALSE)</f>
        <v>14 - Córdoba</v>
      </c>
    </row>
    <row r="76" spans="1:11" x14ac:dyDescent="0.25">
      <c r="A76" t="s">
        <v>80</v>
      </c>
      <c r="B76" t="s">
        <v>19</v>
      </c>
      <c r="C76" t="s">
        <v>6</v>
      </c>
      <c r="D76">
        <v>0</v>
      </c>
      <c r="E76">
        <v>0</v>
      </c>
      <c r="F76">
        <v>14</v>
      </c>
      <c r="I76">
        <f>VLOOKUP(Datos[[#This Row],[Region]],$P$7:$S$61,2,FALSE)</f>
        <v>14</v>
      </c>
      <c r="J76" s="31">
        <f>VLOOKUP(Datos[[#This Row],[Mes]],$M$2:$N$13,2,FALSE)</f>
        <v>44621</v>
      </c>
      <c r="K76" s="31" t="str">
        <f>VLOOKUP(Datos[[#This Row],[Region]],$P$7:$S$61,4,FALSE)</f>
        <v>14 - Córdoba</v>
      </c>
    </row>
    <row r="77" spans="1:11" x14ac:dyDescent="0.25">
      <c r="A77" t="s">
        <v>80</v>
      </c>
      <c r="B77" t="s">
        <v>19</v>
      </c>
      <c r="C77" t="s">
        <v>7</v>
      </c>
      <c r="D77">
        <v>0</v>
      </c>
      <c r="E77">
        <v>0</v>
      </c>
      <c r="F77">
        <v>14</v>
      </c>
      <c r="I77">
        <f>VLOOKUP(Datos[[#This Row],[Region]],$P$7:$S$61,2,FALSE)</f>
        <v>14</v>
      </c>
      <c r="J77" s="31">
        <f>VLOOKUP(Datos[[#This Row],[Mes]],$M$2:$N$13,2,FALSE)</f>
        <v>44652</v>
      </c>
      <c r="K77" s="31" t="str">
        <f>VLOOKUP(Datos[[#This Row],[Region]],$P$7:$S$61,4,FALSE)</f>
        <v>14 - Córdoba</v>
      </c>
    </row>
    <row r="78" spans="1:11" x14ac:dyDescent="0.25">
      <c r="A78" t="s">
        <v>80</v>
      </c>
      <c r="B78" t="s">
        <v>19</v>
      </c>
      <c r="C78" t="s">
        <v>8</v>
      </c>
      <c r="D78">
        <v>0</v>
      </c>
      <c r="E78">
        <v>0</v>
      </c>
      <c r="F78">
        <v>14</v>
      </c>
      <c r="I78">
        <f>VLOOKUP(Datos[[#This Row],[Region]],$P$7:$S$61,2,FALSE)</f>
        <v>14</v>
      </c>
      <c r="J78" s="31">
        <f>VLOOKUP(Datos[[#This Row],[Mes]],$M$2:$N$13,2,FALSE)</f>
        <v>44682</v>
      </c>
      <c r="K78" s="31" t="str">
        <f>VLOOKUP(Datos[[#This Row],[Region]],$P$7:$S$61,4,FALSE)</f>
        <v>14 - Córdoba</v>
      </c>
    </row>
    <row r="79" spans="1:11" x14ac:dyDescent="0.25">
      <c r="A79" t="s">
        <v>80</v>
      </c>
      <c r="B79" t="s">
        <v>19</v>
      </c>
      <c r="C79" t="s">
        <v>9</v>
      </c>
      <c r="D79">
        <v>0</v>
      </c>
      <c r="E79">
        <v>0</v>
      </c>
      <c r="F79">
        <v>14</v>
      </c>
      <c r="I79">
        <f>VLOOKUP(Datos[[#This Row],[Region]],$P$7:$S$61,2,FALSE)</f>
        <v>14</v>
      </c>
      <c r="J79" s="31">
        <f>VLOOKUP(Datos[[#This Row],[Mes]],$M$2:$N$13,2,FALSE)</f>
        <v>44713</v>
      </c>
      <c r="K79" s="31" t="str">
        <f>VLOOKUP(Datos[[#This Row],[Region]],$P$7:$S$61,4,FALSE)</f>
        <v>14 - Córdoba</v>
      </c>
    </row>
    <row r="80" spans="1:11" x14ac:dyDescent="0.25">
      <c r="A80" t="s">
        <v>81</v>
      </c>
      <c r="B80" t="s">
        <v>19</v>
      </c>
      <c r="C80" t="s">
        <v>4</v>
      </c>
      <c r="D80">
        <v>0</v>
      </c>
      <c r="E80">
        <v>0</v>
      </c>
      <c r="F80">
        <v>15</v>
      </c>
      <c r="I80">
        <f>VLOOKUP(Datos[[#This Row],[Region]],$P$7:$S$61,2,FALSE)</f>
        <v>15</v>
      </c>
      <c r="J80" s="31">
        <f>VLOOKUP(Datos[[#This Row],[Mes]],$M$2:$N$13,2,FALSE)</f>
        <v>44562</v>
      </c>
      <c r="K80" s="31" t="str">
        <f>VLOOKUP(Datos[[#This Row],[Region]],$P$7:$S$61,4,FALSE)</f>
        <v>15 - Coruña, A</v>
      </c>
    </row>
    <row r="81" spans="1:11" x14ac:dyDescent="0.25">
      <c r="A81" t="s">
        <v>81</v>
      </c>
      <c r="B81" t="s">
        <v>19</v>
      </c>
      <c r="C81" t="s">
        <v>5</v>
      </c>
      <c r="D81">
        <v>0</v>
      </c>
      <c r="E81">
        <v>0</v>
      </c>
      <c r="F81">
        <v>15</v>
      </c>
      <c r="I81">
        <f>VLOOKUP(Datos[[#This Row],[Region]],$P$7:$S$61,2,FALSE)</f>
        <v>15</v>
      </c>
      <c r="J81" s="31">
        <f>VLOOKUP(Datos[[#This Row],[Mes]],$M$2:$N$13,2,FALSE)</f>
        <v>44593</v>
      </c>
      <c r="K81" s="31" t="str">
        <f>VLOOKUP(Datos[[#This Row],[Region]],$P$7:$S$61,4,FALSE)</f>
        <v>15 - Coruña, A</v>
      </c>
    </row>
    <row r="82" spans="1:11" x14ac:dyDescent="0.25">
      <c r="A82" t="s">
        <v>81</v>
      </c>
      <c r="B82" t="s">
        <v>19</v>
      </c>
      <c r="C82" t="s">
        <v>6</v>
      </c>
      <c r="D82">
        <v>0</v>
      </c>
      <c r="E82">
        <v>0</v>
      </c>
      <c r="F82">
        <v>15</v>
      </c>
      <c r="I82">
        <f>VLOOKUP(Datos[[#This Row],[Region]],$P$7:$S$61,2,FALSE)</f>
        <v>15</v>
      </c>
      <c r="J82" s="31">
        <f>VLOOKUP(Datos[[#This Row],[Mes]],$M$2:$N$13,2,FALSE)</f>
        <v>44621</v>
      </c>
      <c r="K82" s="31" t="str">
        <f>VLOOKUP(Datos[[#This Row],[Region]],$P$7:$S$61,4,FALSE)</f>
        <v>15 - Coruña, A</v>
      </c>
    </row>
    <row r="83" spans="1:11" x14ac:dyDescent="0.25">
      <c r="A83" t="s">
        <v>81</v>
      </c>
      <c r="B83" t="s">
        <v>19</v>
      </c>
      <c r="C83" t="s">
        <v>7</v>
      </c>
      <c r="D83">
        <v>0</v>
      </c>
      <c r="E83">
        <v>0</v>
      </c>
      <c r="F83">
        <v>15</v>
      </c>
      <c r="I83">
        <f>VLOOKUP(Datos[[#This Row],[Region]],$P$7:$S$61,2,FALSE)</f>
        <v>15</v>
      </c>
      <c r="J83" s="31">
        <f>VLOOKUP(Datos[[#This Row],[Mes]],$M$2:$N$13,2,FALSE)</f>
        <v>44652</v>
      </c>
      <c r="K83" s="31" t="str">
        <f>VLOOKUP(Datos[[#This Row],[Region]],$P$7:$S$61,4,FALSE)</f>
        <v>15 - Coruña, A</v>
      </c>
    </row>
    <row r="84" spans="1:11" x14ac:dyDescent="0.25">
      <c r="A84" t="s">
        <v>81</v>
      </c>
      <c r="B84" t="s">
        <v>19</v>
      </c>
      <c r="C84" t="s">
        <v>8</v>
      </c>
      <c r="D84">
        <v>0</v>
      </c>
      <c r="E84">
        <v>0</v>
      </c>
      <c r="F84">
        <v>15</v>
      </c>
      <c r="I84">
        <f>VLOOKUP(Datos[[#This Row],[Region]],$P$7:$S$61,2,FALSE)</f>
        <v>15</v>
      </c>
      <c r="J84" s="31">
        <f>VLOOKUP(Datos[[#This Row],[Mes]],$M$2:$N$13,2,FALSE)</f>
        <v>44682</v>
      </c>
      <c r="K84" s="31" t="str">
        <f>VLOOKUP(Datos[[#This Row],[Region]],$P$7:$S$61,4,FALSE)</f>
        <v>15 - Coruña, A</v>
      </c>
    </row>
    <row r="85" spans="1:11" x14ac:dyDescent="0.25">
      <c r="A85" t="s">
        <v>81</v>
      </c>
      <c r="B85" t="s">
        <v>19</v>
      </c>
      <c r="C85" t="s">
        <v>9</v>
      </c>
      <c r="D85">
        <v>0</v>
      </c>
      <c r="E85">
        <v>0</v>
      </c>
      <c r="F85">
        <v>15</v>
      </c>
      <c r="I85">
        <f>VLOOKUP(Datos[[#This Row],[Region]],$P$7:$S$61,2,FALSE)</f>
        <v>15</v>
      </c>
      <c r="J85" s="31">
        <f>VLOOKUP(Datos[[#This Row],[Mes]],$M$2:$N$13,2,FALSE)</f>
        <v>44713</v>
      </c>
      <c r="K85" s="31" t="str">
        <f>VLOOKUP(Datos[[#This Row],[Region]],$P$7:$S$61,4,FALSE)</f>
        <v>15 - Coruña, A</v>
      </c>
    </row>
    <row r="86" spans="1:11" x14ac:dyDescent="0.25">
      <c r="A86" t="s">
        <v>82</v>
      </c>
      <c r="B86" t="s">
        <v>19</v>
      </c>
      <c r="C86" t="s">
        <v>4</v>
      </c>
      <c r="D86">
        <v>0</v>
      </c>
      <c r="E86">
        <v>0</v>
      </c>
      <c r="F86">
        <v>16</v>
      </c>
      <c r="I86">
        <f>VLOOKUP(Datos[[#This Row],[Region]],$P$7:$S$61,2,FALSE)</f>
        <v>16</v>
      </c>
      <c r="J86" s="31">
        <f>VLOOKUP(Datos[[#This Row],[Mes]],$M$2:$N$13,2,FALSE)</f>
        <v>44562</v>
      </c>
      <c r="K86" s="31" t="str">
        <f>VLOOKUP(Datos[[#This Row],[Region]],$P$7:$S$61,4,FALSE)</f>
        <v>16 - Cuenca</v>
      </c>
    </row>
    <row r="87" spans="1:11" x14ac:dyDescent="0.25">
      <c r="A87" t="s">
        <v>82</v>
      </c>
      <c r="B87" t="s">
        <v>19</v>
      </c>
      <c r="C87" t="s">
        <v>5</v>
      </c>
      <c r="D87">
        <v>0</v>
      </c>
      <c r="E87">
        <v>0</v>
      </c>
      <c r="F87">
        <v>16</v>
      </c>
      <c r="I87">
        <f>VLOOKUP(Datos[[#This Row],[Region]],$P$7:$S$61,2,FALSE)</f>
        <v>16</v>
      </c>
      <c r="J87" s="31">
        <f>VLOOKUP(Datos[[#This Row],[Mes]],$M$2:$N$13,2,FALSE)</f>
        <v>44593</v>
      </c>
      <c r="K87" s="31" t="str">
        <f>VLOOKUP(Datos[[#This Row],[Region]],$P$7:$S$61,4,FALSE)</f>
        <v>16 - Cuenca</v>
      </c>
    </row>
    <row r="88" spans="1:11" x14ac:dyDescent="0.25">
      <c r="A88" t="s">
        <v>82</v>
      </c>
      <c r="B88" t="s">
        <v>19</v>
      </c>
      <c r="C88" t="s">
        <v>6</v>
      </c>
      <c r="D88">
        <v>0</v>
      </c>
      <c r="E88">
        <v>0</v>
      </c>
      <c r="F88">
        <v>16</v>
      </c>
      <c r="I88">
        <f>VLOOKUP(Datos[[#This Row],[Region]],$P$7:$S$61,2,FALSE)</f>
        <v>16</v>
      </c>
      <c r="J88" s="31">
        <f>VLOOKUP(Datos[[#This Row],[Mes]],$M$2:$N$13,2,FALSE)</f>
        <v>44621</v>
      </c>
      <c r="K88" s="31" t="str">
        <f>VLOOKUP(Datos[[#This Row],[Region]],$P$7:$S$61,4,FALSE)</f>
        <v>16 - Cuenca</v>
      </c>
    </row>
    <row r="89" spans="1:11" x14ac:dyDescent="0.25">
      <c r="A89" t="s">
        <v>82</v>
      </c>
      <c r="B89" t="s">
        <v>19</v>
      </c>
      <c r="C89" t="s">
        <v>7</v>
      </c>
      <c r="D89">
        <v>0</v>
      </c>
      <c r="E89">
        <v>0</v>
      </c>
      <c r="F89">
        <v>16</v>
      </c>
      <c r="I89">
        <f>VLOOKUP(Datos[[#This Row],[Region]],$P$7:$S$61,2,FALSE)</f>
        <v>16</v>
      </c>
      <c r="J89" s="31">
        <f>VLOOKUP(Datos[[#This Row],[Mes]],$M$2:$N$13,2,FALSE)</f>
        <v>44652</v>
      </c>
      <c r="K89" s="31" t="str">
        <f>VLOOKUP(Datos[[#This Row],[Region]],$P$7:$S$61,4,FALSE)</f>
        <v>16 - Cuenca</v>
      </c>
    </row>
    <row r="90" spans="1:11" x14ac:dyDescent="0.25">
      <c r="A90" t="s">
        <v>82</v>
      </c>
      <c r="B90" t="s">
        <v>19</v>
      </c>
      <c r="C90" t="s">
        <v>8</v>
      </c>
      <c r="D90">
        <v>0</v>
      </c>
      <c r="E90">
        <v>0</v>
      </c>
      <c r="F90">
        <v>16</v>
      </c>
      <c r="I90">
        <f>VLOOKUP(Datos[[#This Row],[Region]],$P$7:$S$61,2,FALSE)</f>
        <v>16</v>
      </c>
      <c r="J90" s="31">
        <f>VLOOKUP(Datos[[#This Row],[Mes]],$M$2:$N$13,2,FALSE)</f>
        <v>44682</v>
      </c>
      <c r="K90" s="31" t="str">
        <f>VLOOKUP(Datos[[#This Row],[Region]],$P$7:$S$61,4,FALSE)</f>
        <v>16 - Cuenca</v>
      </c>
    </row>
    <row r="91" spans="1:11" x14ac:dyDescent="0.25">
      <c r="A91" t="s">
        <v>82</v>
      </c>
      <c r="B91" t="s">
        <v>19</v>
      </c>
      <c r="C91" t="s">
        <v>9</v>
      </c>
      <c r="D91">
        <v>0</v>
      </c>
      <c r="E91">
        <v>0</v>
      </c>
      <c r="F91">
        <v>16</v>
      </c>
      <c r="I91">
        <f>VLOOKUP(Datos[[#This Row],[Region]],$P$7:$S$61,2,FALSE)</f>
        <v>16</v>
      </c>
      <c r="J91" s="31">
        <f>VLOOKUP(Datos[[#This Row],[Mes]],$M$2:$N$13,2,FALSE)</f>
        <v>44713</v>
      </c>
      <c r="K91" s="31" t="str">
        <f>VLOOKUP(Datos[[#This Row],[Region]],$P$7:$S$61,4,FALSE)</f>
        <v>16 - Cuenca</v>
      </c>
    </row>
    <row r="92" spans="1:11" x14ac:dyDescent="0.25">
      <c r="A92" t="s">
        <v>105</v>
      </c>
      <c r="B92" t="s">
        <v>19</v>
      </c>
      <c r="C92" t="s">
        <v>4</v>
      </c>
      <c r="D92">
        <v>0</v>
      </c>
      <c r="E92">
        <v>0</v>
      </c>
      <c r="F92">
        <v>17</v>
      </c>
      <c r="I92">
        <f>VLOOKUP(Datos[[#This Row],[Region]],$P$7:$S$61,2,FALSE)</f>
        <v>17</v>
      </c>
      <c r="J92" s="31">
        <f>VLOOKUP(Datos[[#This Row],[Mes]],$M$2:$N$13,2,FALSE)</f>
        <v>44562</v>
      </c>
      <c r="K92" s="31" t="str">
        <f>VLOOKUP(Datos[[#This Row],[Region]],$P$7:$S$61,4,FALSE)</f>
        <v>17 - Girona</v>
      </c>
    </row>
    <row r="93" spans="1:11" x14ac:dyDescent="0.25">
      <c r="A93" t="s">
        <v>105</v>
      </c>
      <c r="B93" t="s">
        <v>19</v>
      </c>
      <c r="C93" t="s">
        <v>5</v>
      </c>
      <c r="D93">
        <v>0</v>
      </c>
      <c r="E93">
        <v>0</v>
      </c>
      <c r="F93">
        <v>17</v>
      </c>
      <c r="I93">
        <f>VLOOKUP(Datos[[#This Row],[Region]],$P$7:$S$61,2,FALSE)</f>
        <v>17</v>
      </c>
      <c r="J93" s="31">
        <f>VLOOKUP(Datos[[#This Row],[Mes]],$M$2:$N$13,2,FALSE)</f>
        <v>44593</v>
      </c>
      <c r="K93" s="31" t="str">
        <f>VLOOKUP(Datos[[#This Row],[Region]],$P$7:$S$61,4,FALSE)</f>
        <v>17 - Girona</v>
      </c>
    </row>
    <row r="94" spans="1:11" x14ac:dyDescent="0.25">
      <c r="A94" t="s">
        <v>105</v>
      </c>
      <c r="B94" t="s">
        <v>19</v>
      </c>
      <c r="C94" t="s">
        <v>6</v>
      </c>
      <c r="D94">
        <v>0</v>
      </c>
      <c r="E94">
        <v>0</v>
      </c>
      <c r="F94">
        <v>17</v>
      </c>
      <c r="I94">
        <f>VLOOKUP(Datos[[#This Row],[Region]],$P$7:$S$61,2,FALSE)</f>
        <v>17</v>
      </c>
      <c r="J94" s="31">
        <f>VLOOKUP(Datos[[#This Row],[Mes]],$M$2:$N$13,2,FALSE)</f>
        <v>44621</v>
      </c>
      <c r="K94" s="31" t="str">
        <f>VLOOKUP(Datos[[#This Row],[Region]],$P$7:$S$61,4,FALSE)</f>
        <v>17 - Girona</v>
      </c>
    </row>
    <row r="95" spans="1:11" x14ac:dyDescent="0.25">
      <c r="A95" t="s">
        <v>105</v>
      </c>
      <c r="B95" t="s">
        <v>19</v>
      </c>
      <c r="C95" t="s">
        <v>7</v>
      </c>
      <c r="D95">
        <v>0</v>
      </c>
      <c r="E95">
        <v>0</v>
      </c>
      <c r="F95">
        <v>17</v>
      </c>
      <c r="I95">
        <f>VLOOKUP(Datos[[#This Row],[Region]],$P$7:$S$61,2,FALSE)</f>
        <v>17</v>
      </c>
      <c r="J95" s="31">
        <f>VLOOKUP(Datos[[#This Row],[Mes]],$M$2:$N$13,2,FALSE)</f>
        <v>44652</v>
      </c>
      <c r="K95" s="31" t="str">
        <f>VLOOKUP(Datos[[#This Row],[Region]],$P$7:$S$61,4,FALSE)</f>
        <v>17 - Girona</v>
      </c>
    </row>
    <row r="96" spans="1:11" x14ac:dyDescent="0.25">
      <c r="A96" t="s">
        <v>105</v>
      </c>
      <c r="B96" t="s">
        <v>19</v>
      </c>
      <c r="C96" t="s">
        <v>8</v>
      </c>
      <c r="D96">
        <v>0</v>
      </c>
      <c r="E96">
        <v>0</v>
      </c>
      <c r="F96">
        <v>17</v>
      </c>
      <c r="I96">
        <f>VLOOKUP(Datos[[#This Row],[Region]],$P$7:$S$61,2,FALSE)</f>
        <v>17</v>
      </c>
      <c r="J96" s="31">
        <f>VLOOKUP(Datos[[#This Row],[Mes]],$M$2:$N$13,2,FALSE)</f>
        <v>44682</v>
      </c>
      <c r="K96" s="31" t="str">
        <f>VLOOKUP(Datos[[#This Row],[Region]],$P$7:$S$61,4,FALSE)</f>
        <v>17 - Girona</v>
      </c>
    </row>
    <row r="97" spans="1:11" x14ac:dyDescent="0.25">
      <c r="A97" t="s">
        <v>105</v>
      </c>
      <c r="B97" t="s">
        <v>19</v>
      </c>
      <c r="C97" t="s">
        <v>9</v>
      </c>
      <c r="D97">
        <v>0</v>
      </c>
      <c r="E97">
        <v>0</v>
      </c>
      <c r="F97">
        <v>17</v>
      </c>
      <c r="I97">
        <f>VLOOKUP(Datos[[#This Row],[Region]],$P$7:$S$61,2,FALSE)</f>
        <v>17</v>
      </c>
      <c r="J97" s="31">
        <f>VLOOKUP(Datos[[#This Row],[Mes]],$M$2:$N$13,2,FALSE)</f>
        <v>44713</v>
      </c>
      <c r="K97" s="31" t="str">
        <f>VLOOKUP(Datos[[#This Row],[Region]],$P$7:$S$61,4,FALSE)</f>
        <v>17 - Girona</v>
      </c>
    </row>
    <row r="98" spans="1:11" x14ac:dyDescent="0.25">
      <c r="A98" t="s">
        <v>103</v>
      </c>
      <c r="B98" t="s">
        <v>19</v>
      </c>
      <c r="C98" t="s">
        <v>4</v>
      </c>
      <c r="D98">
        <v>0</v>
      </c>
      <c r="E98">
        <v>0</v>
      </c>
      <c r="F98">
        <v>18</v>
      </c>
      <c r="I98">
        <f>VLOOKUP(Datos[[#This Row],[Region]],$P$7:$S$61,2,FALSE)</f>
        <v>18</v>
      </c>
      <c r="J98" s="31">
        <f>VLOOKUP(Datos[[#This Row],[Mes]],$M$2:$N$13,2,FALSE)</f>
        <v>44562</v>
      </c>
      <c r="K98" s="31" t="str">
        <f>VLOOKUP(Datos[[#This Row],[Region]],$P$7:$S$61,4,FALSE)</f>
        <v>18 - Granada</v>
      </c>
    </row>
    <row r="99" spans="1:11" x14ac:dyDescent="0.25">
      <c r="A99" t="s">
        <v>103</v>
      </c>
      <c r="B99" t="s">
        <v>19</v>
      </c>
      <c r="C99" t="s">
        <v>5</v>
      </c>
      <c r="D99">
        <v>0</v>
      </c>
      <c r="E99">
        <v>0</v>
      </c>
      <c r="F99">
        <v>18</v>
      </c>
      <c r="I99">
        <f>VLOOKUP(Datos[[#This Row],[Region]],$P$7:$S$61,2,FALSE)</f>
        <v>18</v>
      </c>
      <c r="J99" s="31">
        <f>VLOOKUP(Datos[[#This Row],[Mes]],$M$2:$N$13,2,FALSE)</f>
        <v>44593</v>
      </c>
      <c r="K99" s="31" t="str">
        <f>VLOOKUP(Datos[[#This Row],[Region]],$P$7:$S$61,4,FALSE)</f>
        <v>18 - Granada</v>
      </c>
    </row>
    <row r="100" spans="1:11" x14ac:dyDescent="0.25">
      <c r="A100" t="s">
        <v>103</v>
      </c>
      <c r="B100" t="s">
        <v>19</v>
      </c>
      <c r="C100" t="s">
        <v>6</v>
      </c>
      <c r="D100">
        <v>0</v>
      </c>
      <c r="E100">
        <v>0</v>
      </c>
      <c r="F100">
        <v>18</v>
      </c>
      <c r="I100">
        <f>VLOOKUP(Datos[[#This Row],[Region]],$P$7:$S$61,2,FALSE)</f>
        <v>18</v>
      </c>
      <c r="J100" s="31">
        <f>VLOOKUP(Datos[[#This Row],[Mes]],$M$2:$N$13,2,FALSE)</f>
        <v>44621</v>
      </c>
      <c r="K100" s="31" t="str">
        <f>VLOOKUP(Datos[[#This Row],[Region]],$P$7:$S$61,4,FALSE)</f>
        <v>18 - Granada</v>
      </c>
    </row>
    <row r="101" spans="1:11" x14ac:dyDescent="0.25">
      <c r="A101" t="s">
        <v>103</v>
      </c>
      <c r="B101" t="s">
        <v>19</v>
      </c>
      <c r="C101" t="s">
        <v>7</v>
      </c>
      <c r="D101">
        <v>0</v>
      </c>
      <c r="E101">
        <v>0</v>
      </c>
      <c r="F101">
        <v>18</v>
      </c>
      <c r="I101">
        <f>VLOOKUP(Datos[[#This Row],[Region]],$P$7:$S$61,2,FALSE)</f>
        <v>18</v>
      </c>
      <c r="J101" s="31">
        <f>VLOOKUP(Datos[[#This Row],[Mes]],$M$2:$N$13,2,FALSE)</f>
        <v>44652</v>
      </c>
      <c r="K101" s="31" t="str">
        <f>VLOOKUP(Datos[[#This Row],[Region]],$P$7:$S$61,4,FALSE)</f>
        <v>18 - Granada</v>
      </c>
    </row>
    <row r="102" spans="1:11" x14ac:dyDescent="0.25">
      <c r="A102" t="s">
        <v>103</v>
      </c>
      <c r="B102" t="s">
        <v>19</v>
      </c>
      <c r="C102" t="s">
        <v>8</v>
      </c>
      <c r="D102">
        <v>0</v>
      </c>
      <c r="E102">
        <v>0</v>
      </c>
      <c r="F102">
        <v>18</v>
      </c>
      <c r="I102">
        <f>VLOOKUP(Datos[[#This Row],[Region]],$P$7:$S$61,2,FALSE)</f>
        <v>18</v>
      </c>
      <c r="J102" s="31">
        <f>VLOOKUP(Datos[[#This Row],[Mes]],$M$2:$N$13,2,FALSE)</f>
        <v>44682</v>
      </c>
      <c r="K102" s="31" t="str">
        <f>VLOOKUP(Datos[[#This Row],[Region]],$P$7:$S$61,4,FALSE)</f>
        <v>18 - Granada</v>
      </c>
    </row>
    <row r="103" spans="1:11" x14ac:dyDescent="0.25">
      <c r="A103" t="s">
        <v>103</v>
      </c>
      <c r="B103" t="s">
        <v>19</v>
      </c>
      <c r="C103" t="s">
        <v>9</v>
      </c>
      <c r="D103">
        <v>0</v>
      </c>
      <c r="E103">
        <v>0</v>
      </c>
      <c r="F103">
        <v>18</v>
      </c>
      <c r="I103">
        <f>VLOOKUP(Datos[[#This Row],[Region]],$P$7:$S$61,2,FALSE)</f>
        <v>18</v>
      </c>
      <c r="J103" s="31">
        <f>VLOOKUP(Datos[[#This Row],[Mes]],$M$2:$N$13,2,FALSE)</f>
        <v>44713</v>
      </c>
      <c r="K103" s="31" t="str">
        <f>VLOOKUP(Datos[[#This Row],[Region]],$P$7:$S$61,4,FALSE)</f>
        <v>18 - Granada</v>
      </c>
    </row>
    <row r="104" spans="1:11" x14ac:dyDescent="0.25">
      <c r="A104" t="s">
        <v>104</v>
      </c>
      <c r="B104" t="s">
        <v>19</v>
      </c>
      <c r="C104" t="s">
        <v>4</v>
      </c>
      <c r="D104">
        <v>0</v>
      </c>
      <c r="E104">
        <v>0</v>
      </c>
      <c r="F104">
        <v>20</v>
      </c>
      <c r="I104">
        <f>VLOOKUP(Datos[[#This Row],[Region]],$P$7:$S$61,2,FALSE)</f>
        <v>20</v>
      </c>
      <c r="J104" s="31">
        <f>VLOOKUP(Datos[[#This Row],[Mes]],$M$2:$N$13,2,FALSE)</f>
        <v>44562</v>
      </c>
      <c r="K104" s="31" t="str">
        <f>VLOOKUP(Datos[[#This Row],[Region]],$P$7:$S$61,4,FALSE)</f>
        <v>20 - Gipuzkoa</v>
      </c>
    </row>
    <row r="105" spans="1:11" x14ac:dyDescent="0.25">
      <c r="A105" t="s">
        <v>104</v>
      </c>
      <c r="B105" t="s">
        <v>19</v>
      </c>
      <c r="C105" t="s">
        <v>5</v>
      </c>
      <c r="D105">
        <v>0</v>
      </c>
      <c r="E105">
        <v>0</v>
      </c>
      <c r="F105">
        <v>20</v>
      </c>
      <c r="I105">
        <f>VLOOKUP(Datos[[#This Row],[Region]],$P$7:$S$61,2,FALSE)</f>
        <v>20</v>
      </c>
      <c r="J105" s="31">
        <f>VLOOKUP(Datos[[#This Row],[Mes]],$M$2:$N$13,2,FALSE)</f>
        <v>44593</v>
      </c>
      <c r="K105" s="31" t="str">
        <f>VLOOKUP(Datos[[#This Row],[Region]],$P$7:$S$61,4,FALSE)</f>
        <v>20 - Gipuzkoa</v>
      </c>
    </row>
    <row r="106" spans="1:11" x14ac:dyDescent="0.25">
      <c r="A106" t="s">
        <v>104</v>
      </c>
      <c r="B106" t="s">
        <v>19</v>
      </c>
      <c r="C106" t="s">
        <v>6</v>
      </c>
      <c r="D106">
        <v>0</v>
      </c>
      <c r="E106">
        <v>0</v>
      </c>
      <c r="F106">
        <v>20</v>
      </c>
      <c r="I106">
        <f>VLOOKUP(Datos[[#This Row],[Region]],$P$7:$S$61,2,FALSE)</f>
        <v>20</v>
      </c>
      <c r="J106" s="31">
        <f>VLOOKUP(Datos[[#This Row],[Mes]],$M$2:$N$13,2,FALSE)</f>
        <v>44621</v>
      </c>
      <c r="K106" s="31" t="str">
        <f>VLOOKUP(Datos[[#This Row],[Region]],$P$7:$S$61,4,FALSE)</f>
        <v>20 - Gipuzkoa</v>
      </c>
    </row>
    <row r="107" spans="1:11" x14ac:dyDescent="0.25">
      <c r="A107" t="s">
        <v>104</v>
      </c>
      <c r="B107" t="s">
        <v>19</v>
      </c>
      <c r="C107" t="s">
        <v>7</v>
      </c>
      <c r="D107">
        <v>0</v>
      </c>
      <c r="E107">
        <v>0</v>
      </c>
      <c r="F107">
        <v>20</v>
      </c>
      <c r="I107">
        <f>VLOOKUP(Datos[[#This Row],[Region]],$P$7:$S$61,2,FALSE)</f>
        <v>20</v>
      </c>
      <c r="J107" s="31">
        <f>VLOOKUP(Datos[[#This Row],[Mes]],$M$2:$N$13,2,FALSE)</f>
        <v>44652</v>
      </c>
      <c r="K107" s="31" t="str">
        <f>VLOOKUP(Datos[[#This Row],[Region]],$P$7:$S$61,4,FALSE)</f>
        <v>20 - Gipuzkoa</v>
      </c>
    </row>
    <row r="108" spans="1:11" x14ac:dyDescent="0.25">
      <c r="A108" t="s">
        <v>104</v>
      </c>
      <c r="B108" t="s">
        <v>19</v>
      </c>
      <c r="C108" t="s">
        <v>8</v>
      </c>
      <c r="D108">
        <v>0</v>
      </c>
      <c r="E108">
        <v>0</v>
      </c>
      <c r="F108">
        <v>20</v>
      </c>
      <c r="I108">
        <f>VLOOKUP(Datos[[#This Row],[Region]],$P$7:$S$61,2,FALSE)</f>
        <v>20</v>
      </c>
      <c r="J108" s="31">
        <f>VLOOKUP(Datos[[#This Row],[Mes]],$M$2:$N$13,2,FALSE)</f>
        <v>44682</v>
      </c>
      <c r="K108" s="31" t="str">
        <f>VLOOKUP(Datos[[#This Row],[Region]],$P$7:$S$61,4,FALSE)</f>
        <v>20 - Gipuzkoa</v>
      </c>
    </row>
    <row r="109" spans="1:11" x14ac:dyDescent="0.25">
      <c r="A109" t="s">
        <v>104</v>
      </c>
      <c r="B109" t="s">
        <v>19</v>
      </c>
      <c r="C109" t="s">
        <v>9</v>
      </c>
      <c r="D109">
        <v>0</v>
      </c>
      <c r="E109">
        <v>0</v>
      </c>
      <c r="F109">
        <v>20</v>
      </c>
      <c r="I109">
        <f>VLOOKUP(Datos[[#This Row],[Region]],$P$7:$S$61,2,FALSE)</f>
        <v>20</v>
      </c>
      <c r="J109" s="31">
        <f>VLOOKUP(Datos[[#This Row],[Mes]],$M$2:$N$13,2,FALSE)</f>
        <v>44713</v>
      </c>
      <c r="K109" s="31" t="str">
        <f>VLOOKUP(Datos[[#This Row],[Region]],$P$7:$S$61,4,FALSE)</f>
        <v>20 - Gipuzkoa</v>
      </c>
    </row>
    <row r="110" spans="1:11" x14ac:dyDescent="0.25">
      <c r="A110" t="s">
        <v>102</v>
      </c>
      <c r="B110" t="s">
        <v>19</v>
      </c>
      <c r="C110" t="s">
        <v>4</v>
      </c>
      <c r="D110">
        <v>0</v>
      </c>
      <c r="E110">
        <v>0</v>
      </c>
      <c r="F110">
        <v>21</v>
      </c>
      <c r="I110">
        <f>VLOOKUP(Datos[[#This Row],[Region]],$P$7:$S$61,2,FALSE)</f>
        <v>21</v>
      </c>
      <c r="J110" s="31">
        <f>VLOOKUP(Datos[[#This Row],[Mes]],$M$2:$N$13,2,FALSE)</f>
        <v>44562</v>
      </c>
      <c r="K110" s="31" t="str">
        <f>VLOOKUP(Datos[[#This Row],[Region]],$P$7:$S$61,4,FALSE)</f>
        <v>21 - Huelva</v>
      </c>
    </row>
    <row r="111" spans="1:11" x14ac:dyDescent="0.25">
      <c r="A111" t="s">
        <v>102</v>
      </c>
      <c r="B111" t="s">
        <v>19</v>
      </c>
      <c r="C111" t="s">
        <v>5</v>
      </c>
      <c r="D111">
        <v>0</v>
      </c>
      <c r="E111">
        <v>0</v>
      </c>
      <c r="F111">
        <v>21</v>
      </c>
      <c r="I111">
        <f>VLOOKUP(Datos[[#This Row],[Region]],$P$7:$S$61,2,FALSE)</f>
        <v>21</v>
      </c>
      <c r="J111" s="31">
        <f>VLOOKUP(Datos[[#This Row],[Mes]],$M$2:$N$13,2,FALSE)</f>
        <v>44593</v>
      </c>
      <c r="K111" s="31" t="str">
        <f>VLOOKUP(Datos[[#This Row],[Region]],$P$7:$S$61,4,FALSE)</f>
        <v>21 - Huelva</v>
      </c>
    </row>
    <row r="112" spans="1:11" x14ac:dyDescent="0.25">
      <c r="A112" t="s">
        <v>102</v>
      </c>
      <c r="B112" t="s">
        <v>19</v>
      </c>
      <c r="C112" t="s">
        <v>6</v>
      </c>
      <c r="D112">
        <v>0</v>
      </c>
      <c r="E112">
        <v>0</v>
      </c>
      <c r="F112">
        <v>21</v>
      </c>
      <c r="I112">
        <f>VLOOKUP(Datos[[#This Row],[Region]],$P$7:$S$61,2,FALSE)</f>
        <v>21</v>
      </c>
      <c r="J112" s="31">
        <f>VLOOKUP(Datos[[#This Row],[Mes]],$M$2:$N$13,2,FALSE)</f>
        <v>44621</v>
      </c>
      <c r="K112" s="31" t="str">
        <f>VLOOKUP(Datos[[#This Row],[Region]],$P$7:$S$61,4,FALSE)</f>
        <v>21 - Huelva</v>
      </c>
    </row>
    <row r="113" spans="1:11" x14ac:dyDescent="0.25">
      <c r="A113" t="s">
        <v>102</v>
      </c>
      <c r="B113" t="s">
        <v>19</v>
      </c>
      <c r="C113" t="s">
        <v>7</v>
      </c>
      <c r="D113">
        <v>0</v>
      </c>
      <c r="E113">
        <v>0</v>
      </c>
      <c r="F113">
        <v>21</v>
      </c>
      <c r="I113">
        <f>VLOOKUP(Datos[[#This Row],[Region]],$P$7:$S$61,2,FALSE)</f>
        <v>21</v>
      </c>
      <c r="J113" s="31">
        <f>VLOOKUP(Datos[[#This Row],[Mes]],$M$2:$N$13,2,FALSE)</f>
        <v>44652</v>
      </c>
      <c r="K113" s="31" t="str">
        <f>VLOOKUP(Datos[[#This Row],[Region]],$P$7:$S$61,4,FALSE)</f>
        <v>21 - Huelva</v>
      </c>
    </row>
    <row r="114" spans="1:11" x14ac:dyDescent="0.25">
      <c r="A114" t="s">
        <v>102</v>
      </c>
      <c r="B114" t="s">
        <v>19</v>
      </c>
      <c r="C114" t="s">
        <v>8</v>
      </c>
      <c r="D114">
        <v>0</v>
      </c>
      <c r="E114">
        <v>0</v>
      </c>
      <c r="F114">
        <v>21</v>
      </c>
      <c r="I114">
        <f>VLOOKUP(Datos[[#This Row],[Region]],$P$7:$S$61,2,FALSE)</f>
        <v>21</v>
      </c>
      <c r="J114" s="31">
        <f>VLOOKUP(Datos[[#This Row],[Mes]],$M$2:$N$13,2,FALSE)</f>
        <v>44682</v>
      </c>
      <c r="K114" s="31" t="str">
        <f>VLOOKUP(Datos[[#This Row],[Region]],$P$7:$S$61,4,FALSE)</f>
        <v>21 - Huelva</v>
      </c>
    </row>
    <row r="115" spans="1:11" x14ac:dyDescent="0.25">
      <c r="A115" t="s">
        <v>102</v>
      </c>
      <c r="B115" t="s">
        <v>19</v>
      </c>
      <c r="C115" t="s">
        <v>9</v>
      </c>
      <c r="D115">
        <v>0</v>
      </c>
      <c r="E115">
        <v>0</v>
      </c>
      <c r="F115">
        <v>21</v>
      </c>
      <c r="I115">
        <f>VLOOKUP(Datos[[#This Row],[Region]],$P$7:$S$61,2,FALSE)</f>
        <v>21</v>
      </c>
      <c r="J115" s="31">
        <f>VLOOKUP(Datos[[#This Row],[Mes]],$M$2:$N$13,2,FALSE)</f>
        <v>44713</v>
      </c>
      <c r="K115" s="31" t="str">
        <f>VLOOKUP(Datos[[#This Row],[Region]],$P$7:$S$61,4,FALSE)</f>
        <v>21 - Huelva</v>
      </c>
    </row>
    <row r="116" spans="1:11" x14ac:dyDescent="0.25">
      <c r="A116" t="s">
        <v>101</v>
      </c>
      <c r="B116" t="s">
        <v>19</v>
      </c>
      <c r="C116" t="s">
        <v>4</v>
      </c>
      <c r="D116">
        <v>0</v>
      </c>
      <c r="E116">
        <v>0</v>
      </c>
      <c r="F116">
        <v>22</v>
      </c>
      <c r="I116">
        <f>VLOOKUP(Datos[[#This Row],[Region]],$P$7:$S$61,2,FALSE)</f>
        <v>22</v>
      </c>
      <c r="J116" s="31">
        <f>VLOOKUP(Datos[[#This Row],[Mes]],$M$2:$N$13,2,FALSE)</f>
        <v>44562</v>
      </c>
      <c r="K116" s="31" t="str">
        <f>VLOOKUP(Datos[[#This Row],[Region]],$P$7:$S$61,4,FALSE)</f>
        <v>22 - Huesca</v>
      </c>
    </row>
    <row r="117" spans="1:11" x14ac:dyDescent="0.25">
      <c r="A117" t="s">
        <v>101</v>
      </c>
      <c r="B117" t="s">
        <v>19</v>
      </c>
      <c r="C117" t="s">
        <v>5</v>
      </c>
      <c r="D117">
        <v>0</v>
      </c>
      <c r="E117">
        <v>0</v>
      </c>
      <c r="F117">
        <v>22</v>
      </c>
      <c r="I117">
        <f>VLOOKUP(Datos[[#This Row],[Region]],$P$7:$S$61,2,FALSE)</f>
        <v>22</v>
      </c>
      <c r="J117" s="31">
        <f>VLOOKUP(Datos[[#This Row],[Mes]],$M$2:$N$13,2,FALSE)</f>
        <v>44593</v>
      </c>
      <c r="K117" s="31" t="str">
        <f>VLOOKUP(Datos[[#This Row],[Region]],$P$7:$S$61,4,FALSE)</f>
        <v>22 - Huesca</v>
      </c>
    </row>
    <row r="118" spans="1:11" x14ac:dyDescent="0.25">
      <c r="A118" t="s">
        <v>101</v>
      </c>
      <c r="B118" t="s">
        <v>19</v>
      </c>
      <c r="C118" t="s">
        <v>6</v>
      </c>
      <c r="D118">
        <v>0</v>
      </c>
      <c r="E118">
        <v>0</v>
      </c>
      <c r="F118">
        <v>22</v>
      </c>
      <c r="I118">
        <f>VLOOKUP(Datos[[#This Row],[Region]],$P$7:$S$61,2,FALSE)</f>
        <v>22</v>
      </c>
      <c r="J118" s="31">
        <f>VLOOKUP(Datos[[#This Row],[Mes]],$M$2:$N$13,2,FALSE)</f>
        <v>44621</v>
      </c>
      <c r="K118" s="31" t="str">
        <f>VLOOKUP(Datos[[#This Row],[Region]],$P$7:$S$61,4,FALSE)</f>
        <v>22 - Huesca</v>
      </c>
    </row>
    <row r="119" spans="1:11" x14ac:dyDescent="0.25">
      <c r="A119" t="s">
        <v>101</v>
      </c>
      <c r="B119" t="s">
        <v>19</v>
      </c>
      <c r="C119" t="s">
        <v>7</v>
      </c>
      <c r="D119">
        <v>0</v>
      </c>
      <c r="E119">
        <v>0</v>
      </c>
      <c r="F119">
        <v>22</v>
      </c>
      <c r="I119">
        <f>VLOOKUP(Datos[[#This Row],[Region]],$P$7:$S$61,2,FALSE)</f>
        <v>22</v>
      </c>
      <c r="J119" s="31">
        <f>VLOOKUP(Datos[[#This Row],[Mes]],$M$2:$N$13,2,FALSE)</f>
        <v>44652</v>
      </c>
      <c r="K119" s="31" t="str">
        <f>VLOOKUP(Datos[[#This Row],[Region]],$P$7:$S$61,4,FALSE)</f>
        <v>22 - Huesca</v>
      </c>
    </row>
    <row r="120" spans="1:11" x14ac:dyDescent="0.25">
      <c r="A120" t="s">
        <v>101</v>
      </c>
      <c r="B120" t="s">
        <v>19</v>
      </c>
      <c r="C120" t="s">
        <v>8</v>
      </c>
      <c r="D120">
        <v>0</v>
      </c>
      <c r="E120">
        <v>0</v>
      </c>
      <c r="F120">
        <v>22</v>
      </c>
      <c r="I120">
        <f>VLOOKUP(Datos[[#This Row],[Region]],$P$7:$S$61,2,FALSE)</f>
        <v>22</v>
      </c>
      <c r="J120" s="31">
        <f>VLOOKUP(Datos[[#This Row],[Mes]],$M$2:$N$13,2,FALSE)</f>
        <v>44682</v>
      </c>
      <c r="K120" s="31" t="str">
        <f>VLOOKUP(Datos[[#This Row],[Region]],$P$7:$S$61,4,FALSE)</f>
        <v>22 - Huesca</v>
      </c>
    </row>
    <row r="121" spans="1:11" x14ac:dyDescent="0.25">
      <c r="A121" t="s">
        <v>101</v>
      </c>
      <c r="B121" t="s">
        <v>19</v>
      </c>
      <c r="C121" t="s">
        <v>9</v>
      </c>
      <c r="D121">
        <v>0</v>
      </c>
      <c r="E121">
        <v>0</v>
      </c>
      <c r="F121">
        <v>22</v>
      </c>
      <c r="I121">
        <f>VLOOKUP(Datos[[#This Row],[Region]],$P$7:$S$61,2,FALSE)</f>
        <v>22</v>
      </c>
      <c r="J121" s="31">
        <f>VLOOKUP(Datos[[#This Row],[Mes]],$M$2:$N$13,2,FALSE)</f>
        <v>44713</v>
      </c>
      <c r="K121" s="31" t="str">
        <f>VLOOKUP(Datos[[#This Row],[Region]],$P$7:$S$61,4,FALSE)</f>
        <v>22 - Huesca</v>
      </c>
    </row>
    <row r="122" spans="1:11" x14ac:dyDescent="0.25">
      <c r="A122" t="s">
        <v>56</v>
      </c>
      <c r="B122" t="s">
        <v>19</v>
      </c>
      <c r="C122" t="s">
        <v>4</v>
      </c>
      <c r="D122">
        <v>0</v>
      </c>
      <c r="E122">
        <v>0</v>
      </c>
      <c r="F122">
        <v>23</v>
      </c>
      <c r="I122">
        <f>VLOOKUP(Datos[[#This Row],[Region]],$P$7:$S$61,2,FALSE)</f>
        <v>23</v>
      </c>
      <c r="J122" s="31">
        <f>VLOOKUP(Datos[[#This Row],[Mes]],$M$2:$N$13,2,FALSE)</f>
        <v>44562</v>
      </c>
      <c r="K122" s="31" t="str">
        <f>VLOOKUP(Datos[[#This Row],[Region]],$P$7:$S$61,4,FALSE)</f>
        <v>23 - Jaén</v>
      </c>
    </row>
    <row r="123" spans="1:11" x14ac:dyDescent="0.25">
      <c r="A123" t="s">
        <v>56</v>
      </c>
      <c r="B123" t="s">
        <v>19</v>
      </c>
      <c r="C123" t="s">
        <v>5</v>
      </c>
      <c r="D123">
        <v>0</v>
      </c>
      <c r="E123">
        <v>0</v>
      </c>
      <c r="F123">
        <v>23</v>
      </c>
      <c r="I123">
        <f>VLOOKUP(Datos[[#This Row],[Region]],$P$7:$S$61,2,FALSE)</f>
        <v>23</v>
      </c>
      <c r="J123" s="31">
        <f>VLOOKUP(Datos[[#This Row],[Mes]],$M$2:$N$13,2,FALSE)</f>
        <v>44593</v>
      </c>
      <c r="K123" s="31" t="str">
        <f>VLOOKUP(Datos[[#This Row],[Region]],$P$7:$S$61,4,FALSE)</f>
        <v>23 - Jaén</v>
      </c>
    </row>
    <row r="124" spans="1:11" x14ac:dyDescent="0.25">
      <c r="A124" t="s">
        <v>56</v>
      </c>
      <c r="B124" t="s">
        <v>19</v>
      </c>
      <c r="C124" t="s">
        <v>6</v>
      </c>
      <c r="D124">
        <v>0</v>
      </c>
      <c r="E124">
        <v>0</v>
      </c>
      <c r="F124">
        <v>23</v>
      </c>
      <c r="I124">
        <f>VLOOKUP(Datos[[#This Row],[Region]],$P$7:$S$61,2,FALSE)</f>
        <v>23</v>
      </c>
      <c r="J124" s="31">
        <f>VLOOKUP(Datos[[#This Row],[Mes]],$M$2:$N$13,2,FALSE)</f>
        <v>44621</v>
      </c>
      <c r="K124" s="31" t="str">
        <f>VLOOKUP(Datos[[#This Row],[Region]],$P$7:$S$61,4,FALSE)</f>
        <v>23 - Jaén</v>
      </c>
    </row>
    <row r="125" spans="1:11" x14ac:dyDescent="0.25">
      <c r="A125" t="s">
        <v>56</v>
      </c>
      <c r="B125" t="s">
        <v>19</v>
      </c>
      <c r="C125" t="s">
        <v>7</v>
      </c>
      <c r="D125">
        <v>0</v>
      </c>
      <c r="E125">
        <v>0</v>
      </c>
      <c r="F125">
        <v>23</v>
      </c>
      <c r="I125">
        <f>VLOOKUP(Datos[[#This Row],[Region]],$P$7:$S$61,2,FALSE)</f>
        <v>23</v>
      </c>
      <c r="J125" s="31">
        <f>VLOOKUP(Datos[[#This Row],[Mes]],$M$2:$N$13,2,FALSE)</f>
        <v>44652</v>
      </c>
      <c r="K125" s="31" t="str">
        <f>VLOOKUP(Datos[[#This Row],[Region]],$P$7:$S$61,4,FALSE)</f>
        <v>23 - Jaén</v>
      </c>
    </row>
    <row r="126" spans="1:11" x14ac:dyDescent="0.25">
      <c r="A126" t="s">
        <v>56</v>
      </c>
      <c r="B126" t="s">
        <v>19</v>
      </c>
      <c r="C126" t="s">
        <v>8</v>
      </c>
      <c r="D126">
        <v>0</v>
      </c>
      <c r="E126">
        <v>0</v>
      </c>
      <c r="F126">
        <v>23</v>
      </c>
      <c r="I126">
        <f>VLOOKUP(Datos[[#This Row],[Region]],$P$7:$S$61,2,FALSE)</f>
        <v>23</v>
      </c>
      <c r="J126" s="31">
        <f>VLOOKUP(Datos[[#This Row],[Mes]],$M$2:$N$13,2,FALSE)</f>
        <v>44682</v>
      </c>
      <c r="K126" s="31" t="str">
        <f>VLOOKUP(Datos[[#This Row],[Region]],$P$7:$S$61,4,FALSE)</f>
        <v>23 - Jaén</v>
      </c>
    </row>
    <row r="127" spans="1:11" x14ac:dyDescent="0.25">
      <c r="A127" t="s">
        <v>56</v>
      </c>
      <c r="B127" t="s">
        <v>19</v>
      </c>
      <c r="C127" t="s">
        <v>9</v>
      </c>
      <c r="D127">
        <v>0</v>
      </c>
      <c r="E127">
        <v>0</v>
      </c>
      <c r="F127">
        <v>23</v>
      </c>
      <c r="I127">
        <f>VLOOKUP(Datos[[#This Row],[Region]],$P$7:$S$61,2,FALSE)</f>
        <v>23</v>
      </c>
      <c r="J127" s="31">
        <f>VLOOKUP(Datos[[#This Row],[Mes]],$M$2:$N$13,2,FALSE)</f>
        <v>44713</v>
      </c>
      <c r="K127" s="31" t="str">
        <f>VLOOKUP(Datos[[#This Row],[Region]],$P$7:$S$61,4,FALSE)</f>
        <v>23 - Jaén</v>
      </c>
    </row>
    <row r="128" spans="1:11" x14ac:dyDescent="0.25">
      <c r="A128" t="s">
        <v>100</v>
      </c>
      <c r="B128" t="s">
        <v>19</v>
      </c>
      <c r="C128" t="s">
        <v>4</v>
      </c>
      <c r="D128">
        <v>0</v>
      </c>
      <c r="E128">
        <v>0</v>
      </c>
      <c r="F128">
        <v>24</v>
      </c>
      <c r="I128">
        <f>VLOOKUP(Datos[[#This Row],[Region]],$P$7:$S$61,2,FALSE)</f>
        <v>24</v>
      </c>
      <c r="J128" s="31">
        <f>VLOOKUP(Datos[[#This Row],[Mes]],$M$2:$N$13,2,FALSE)</f>
        <v>44562</v>
      </c>
      <c r="K128" s="31" t="str">
        <f>VLOOKUP(Datos[[#This Row],[Region]],$P$7:$S$61,4,FALSE)</f>
        <v>24 - León</v>
      </c>
    </row>
    <row r="129" spans="1:11" x14ac:dyDescent="0.25">
      <c r="A129" t="s">
        <v>100</v>
      </c>
      <c r="B129" t="s">
        <v>19</v>
      </c>
      <c r="C129" t="s">
        <v>5</v>
      </c>
      <c r="D129">
        <v>0</v>
      </c>
      <c r="E129">
        <v>0</v>
      </c>
      <c r="F129">
        <v>24</v>
      </c>
      <c r="I129">
        <f>VLOOKUP(Datos[[#This Row],[Region]],$P$7:$S$61,2,FALSE)</f>
        <v>24</v>
      </c>
      <c r="J129" s="31">
        <f>VLOOKUP(Datos[[#This Row],[Mes]],$M$2:$N$13,2,FALSE)</f>
        <v>44593</v>
      </c>
      <c r="K129" s="31" t="str">
        <f>VLOOKUP(Datos[[#This Row],[Region]],$P$7:$S$61,4,FALSE)</f>
        <v>24 - León</v>
      </c>
    </row>
    <row r="130" spans="1:11" x14ac:dyDescent="0.25">
      <c r="A130" t="s">
        <v>100</v>
      </c>
      <c r="B130" t="s">
        <v>19</v>
      </c>
      <c r="C130" t="s">
        <v>6</v>
      </c>
      <c r="D130">
        <v>0</v>
      </c>
      <c r="E130">
        <v>0</v>
      </c>
      <c r="F130">
        <v>24</v>
      </c>
      <c r="I130">
        <f>VLOOKUP(Datos[[#This Row],[Region]],$P$7:$S$61,2,FALSE)</f>
        <v>24</v>
      </c>
      <c r="J130" s="31">
        <f>VLOOKUP(Datos[[#This Row],[Mes]],$M$2:$N$13,2,FALSE)</f>
        <v>44621</v>
      </c>
      <c r="K130" s="31" t="str">
        <f>VLOOKUP(Datos[[#This Row],[Region]],$P$7:$S$61,4,FALSE)</f>
        <v>24 - León</v>
      </c>
    </row>
    <row r="131" spans="1:11" x14ac:dyDescent="0.25">
      <c r="A131" t="s">
        <v>100</v>
      </c>
      <c r="B131" t="s">
        <v>19</v>
      </c>
      <c r="C131" t="s">
        <v>7</v>
      </c>
      <c r="D131">
        <v>0</v>
      </c>
      <c r="E131">
        <v>0</v>
      </c>
      <c r="F131">
        <v>24</v>
      </c>
      <c r="I131">
        <f>VLOOKUP(Datos[[#This Row],[Region]],$P$7:$S$61,2,FALSE)</f>
        <v>24</v>
      </c>
      <c r="J131" s="31">
        <f>VLOOKUP(Datos[[#This Row],[Mes]],$M$2:$N$13,2,FALSE)</f>
        <v>44652</v>
      </c>
      <c r="K131" s="31" t="str">
        <f>VLOOKUP(Datos[[#This Row],[Region]],$P$7:$S$61,4,FALSE)</f>
        <v>24 - León</v>
      </c>
    </row>
    <row r="132" spans="1:11" x14ac:dyDescent="0.25">
      <c r="A132" t="s">
        <v>100</v>
      </c>
      <c r="B132" t="s">
        <v>19</v>
      </c>
      <c r="C132" t="s">
        <v>8</v>
      </c>
      <c r="D132">
        <v>0</v>
      </c>
      <c r="E132">
        <v>0</v>
      </c>
      <c r="F132">
        <v>24</v>
      </c>
      <c r="I132">
        <f>VLOOKUP(Datos[[#This Row],[Region]],$P$7:$S$61,2,FALSE)</f>
        <v>24</v>
      </c>
      <c r="J132" s="31">
        <f>VLOOKUP(Datos[[#This Row],[Mes]],$M$2:$N$13,2,FALSE)</f>
        <v>44682</v>
      </c>
      <c r="K132" s="31" t="str">
        <f>VLOOKUP(Datos[[#This Row],[Region]],$P$7:$S$61,4,FALSE)</f>
        <v>24 - León</v>
      </c>
    </row>
    <row r="133" spans="1:11" x14ac:dyDescent="0.25">
      <c r="A133" t="s">
        <v>100</v>
      </c>
      <c r="B133" t="s">
        <v>19</v>
      </c>
      <c r="C133" t="s">
        <v>9</v>
      </c>
      <c r="D133">
        <v>0</v>
      </c>
      <c r="E133">
        <v>0</v>
      </c>
      <c r="F133">
        <v>24</v>
      </c>
      <c r="I133">
        <f>VLOOKUP(Datos[[#This Row],[Region]],$P$7:$S$61,2,FALSE)</f>
        <v>24</v>
      </c>
      <c r="J133" s="31">
        <f>VLOOKUP(Datos[[#This Row],[Mes]],$M$2:$N$13,2,FALSE)</f>
        <v>44713</v>
      </c>
      <c r="K133" s="31" t="str">
        <f>VLOOKUP(Datos[[#This Row],[Region]],$P$7:$S$61,4,FALSE)</f>
        <v>24 - León</v>
      </c>
    </row>
    <row r="134" spans="1:11" x14ac:dyDescent="0.25">
      <c r="A134" t="s">
        <v>99</v>
      </c>
      <c r="B134" t="s">
        <v>19</v>
      </c>
      <c r="C134" t="s">
        <v>4</v>
      </c>
      <c r="D134">
        <v>0</v>
      </c>
      <c r="E134">
        <v>0</v>
      </c>
      <c r="F134">
        <v>25</v>
      </c>
      <c r="I134">
        <f>VLOOKUP(Datos[[#This Row],[Region]],$P$7:$S$61,2,FALSE)</f>
        <v>25</v>
      </c>
      <c r="J134" s="31">
        <f>VLOOKUP(Datos[[#This Row],[Mes]],$M$2:$N$13,2,FALSE)</f>
        <v>44562</v>
      </c>
      <c r="K134" s="31" t="str">
        <f>VLOOKUP(Datos[[#This Row],[Region]],$P$7:$S$61,4,FALSE)</f>
        <v>25 - Lleida</v>
      </c>
    </row>
    <row r="135" spans="1:11" x14ac:dyDescent="0.25">
      <c r="A135" t="s">
        <v>99</v>
      </c>
      <c r="B135" t="s">
        <v>19</v>
      </c>
      <c r="C135" t="s">
        <v>5</v>
      </c>
      <c r="D135">
        <v>0</v>
      </c>
      <c r="E135">
        <v>0</v>
      </c>
      <c r="F135">
        <v>25</v>
      </c>
      <c r="I135">
        <f>VLOOKUP(Datos[[#This Row],[Region]],$P$7:$S$61,2,FALSE)</f>
        <v>25</v>
      </c>
      <c r="J135" s="31">
        <f>VLOOKUP(Datos[[#This Row],[Mes]],$M$2:$N$13,2,FALSE)</f>
        <v>44593</v>
      </c>
      <c r="K135" s="31" t="str">
        <f>VLOOKUP(Datos[[#This Row],[Region]],$P$7:$S$61,4,FALSE)</f>
        <v>25 - Lleida</v>
      </c>
    </row>
    <row r="136" spans="1:11" x14ac:dyDescent="0.25">
      <c r="A136" t="s">
        <v>99</v>
      </c>
      <c r="B136" t="s">
        <v>19</v>
      </c>
      <c r="C136" t="s">
        <v>6</v>
      </c>
      <c r="D136">
        <v>0</v>
      </c>
      <c r="E136">
        <v>0</v>
      </c>
      <c r="F136">
        <v>25</v>
      </c>
      <c r="I136">
        <f>VLOOKUP(Datos[[#This Row],[Region]],$P$7:$S$61,2,FALSE)</f>
        <v>25</v>
      </c>
      <c r="J136" s="31">
        <f>VLOOKUP(Datos[[#This Row],[Mes]],$M$2:$N$13,2,FALSE)</f>
        <v>44621</v>
      </c>
      <c r="K136" s="31" t="str">
        <f>VLOOKUP(Datos[[#This Row],[Region]],$P$7:$S$61,4,FALSE)</f>
        <v>25 - Lleida</v>
      </c>
    </row>
    <row r="137" spans="1:11" x14ac:dyDescent="0.25">
      <c r="A137" t="s">
        <v>99</v>
      </c>
      <c r="B137" t="s">
        <v>19</v>
      </c>
      <c r="C137" t="s">
        <v>7</v>
      </c>
      <c r="D137">
        <v>0</v>
      </c>
      <c r="E137">
        <v>0</v>
      </c>
      <c r="F137">
        <v>25</v>
      </c>
      <c r="I137">
        <f>VLOOKUP(Datos[[#This Row],[Region]],$P$7:$S$61,2,FALSE)</f>
        <v>25</v>
      </c>
      <c r="J137" s="31">
        <f>VLOOKUP(Datos[[#This Row],[Mes]],$M$2:$N$13,2,FALSE)</f>
        <v>44652</v>
      </c>
      <c r="K137" s="31" t="str">
        <f>VLOOKUP(Datos[[#This Row],[Region]],$P$7:$S$61,4,FALSE)</f>
        <v>25 - Lleida</v>
      </c>
    </row>
    <row r="138" spans="1:11" x14ac:dyDescent="0.25">
      <c r="A138" t="s">
        <v>99</v>
      </c>
      <c r="B138" t="s">
        <v>19</v>
      </c>
      <c r="C138" t="s">
        <v>8</v>
      </c>
      <c r="D138">
        <v>0</v>
      </c>
      <c r="E138">
        <v>0</v>
      </c>
      <c r="F138">
        <v>25</v>
      </c>
      <c r="I138">
        <f>VLOOKUP(Datos[[#This Row],[Region]],$P$7:$S$61,2,FALSE)</f>
        <v>25</v>
      </c>
      <c r="J138" s="31">
        <f>VLOOKUP(Datos[[#This Row],[Mes]],$M$2:$N$13,2,FALSE)</f>
        <v>44682</v>
      </c>
      <c r="K138" s="31" t="str">
        <f>VLOOKUP(Datos[[#This Row],[Region]],$P$7:$S$61,4,FALSE)</f>
        <v>25 - Lleida</v>
      </c>
    </row>
    <row r="139" spans="1:11" x14ac:dyDescent="0.25">
      <c r="A139" t="s">
        <v>99</v>
      </c>
      <c r="B139" t="s">
        <v>19</v>
      </c>
      <c r="C139" t="s">
        <v>9</v>
      </c>
      <c r="D139">
        <v>0</v>
      </c>
      <c r="E139">
        <v>0</v>
      </c>
      <c r="F139">
        <v>25</v>
      </c>
      <c r="I139">
        <f>VLOOKUP(Datos[[#This Row],[Region]],$P$7:$S$61,2,FALSE)</f>
        <v>25</v>
      </c>
      <c r="J139" s="31">
        <f>VLOOKUP(Datos[[#This Row],[Mes]],$M$2:$N$13,2,FALSE)</f>
        <v>44713</v>
      </c>
      <c r="K139" s="31" t="str">
        <f>VLOOKUP(Datos[[#This Row],[Region]],$P$7:$S$61,4,FALSE)</f>
        <v>25 - Lleida</v>
      </c>
    </row>
    <row r="140" spans="1:11" x14ac:dyDescent="0.25">
      <c r="A140" t="s">
        <v>91</v>
      </c>
      <c r="B140" t="s">
        <v>19</v>
      </c>
      <c r="C140" t="s">
        <v>4</v>
      </c>
      <c r="D140">
        <v>0</v>
      </c>
      <c r="E140">
        <v>0</v>
      </c>
      <c r="F140">
        <v>26</v>
      </c>
      <c r="I140">
        <f>VLOOKUP(Datos[[#This Row],[Region]],$P$7:$S$61,2,FALSE)</f>
        <v>26</v>
      </c>
      <c r="J140" s="31">
        <f>VLOOKUP(Datos[[#This Row],[Mes]],$M$2:$N$13,2,FALSE)</f>
        <v>44562</v>
      </c>
      <c r="K140" s="31" t="str">
        <f>VLOOKUP(Datos[[#This Row],[Region]],$P$7:$S$61,4,FALSE)</f>
        <v>26 - Rioja, La</v>
      </c>
    </row>
    <row r="141" spans="1:11" x14ac:dyDescent="0.25">
      <c r="A141" t="s">
        <v>91</v>
      </c>
      <c r="B141" t="s">
        <v>19</v>
      </c>
      <c r="C141" t="s">
        <v>5</v>
      </c>
      <c r="D141">
        <v>0</v>
      </c>
      <c r="E141">
        <v>0</v>
      </c>
      <c r="F141">
        <v>26</v>
      </c>
      <c r="I141">
        <f>VLOOKUP(Datos[[#This Row],[Region]],$P$7:$S$61,2,FALSE)</f>
        <v>26</v>
      </c>
      <c r="J141" s="31">
        <f>VLOOKUP(Datos[[#This Row],[Mes]],$M$2:$N$13,2,FALSE)</f>
        <v>44593</v>
      </c>
      <c r="K141" s="31" t="str">
        <f>VLOOKUP(Datos[[#This Row],[Region]],$P$7:$S$61,4,FALSE)</f>
        <v>26 - Rioja, La</v>
      </c>
    </row>
    <row r="142" spans="1:11" x14ac:dyDescent="0.25">
      <c r="A142" t="s">
        <v>91</v>
      </c>
      <c r="B142" t="s">
        <v>19</v>
      </c>
      <c r="C142" t="s">
        <v>6</v>
      </c>
      <c r="D142">
        <v>0</v>
      </c>
      <c r="E142">
        <v>0</v>
      </c>
      <c r="F142">
        <v>26</v>
      </c>
      <c r="I142">
        <f>VLOOKUP(Datos[[#This Row],[Region]],$P$7:$S$61,2,FALSE)</f>
        <v>26</v>
      </c>
      <c r="J142" s="31">
        <f>VLOOKUP(Datos[[#This Row],[Mes]],$M$2:$N$13,2,FALSE)</f>
        <v>44621</v>
      </c>
      <c r="K142" s="31" t="str">
        <f>VLOOKUP(Datos[[#This Row],[Region]],$P$7:$S$61,4,FALSE)</f>
        <v>26 - Rioja, La</v>
      </c>
    </row>
    <row r="143" spans="1:11" x14ac:dyDescent="0.25">
      <c r="A143" t="s">
        <v>91</v>
      </c>
      <c r="B143" t="s">
        <v>19</v>
      </c>
      <c r="C143" t="s">
        <v>7</v>
      </c>
      <c r="D143">
        <v>0</v>
      </c>
      <c r="E143">
        <v>0</v>
      </c>
      <c r="F143">
        <v>26</v>
      </c>
      <c r="I143">
        <f>VLOOKUP(Datos[[#This Row],[Region]],$P$7:$S$61,2,FALSE)</f>
        <v>26</v>
      </c>
      <c r="J143" s="31">
        <f>VLOOKUP(Datos[[#This Row],[Mes]],$M$2:$N$13,2,FALSE)</f>
        <v>44652</v>
      </c>
      <c r="K143" s="31" t="str">
        <f>VLOOKUP(Datos[[#This Row],[Region]],$P$7:$S$61,4,FALSE)</f>
        <v>26 - Rioja, La</v>
      </c>
    </row>
    <row r="144" spans="1:11" x14ac:dyDescent="0.25">
      <c r="A144" t="s">
        <v>91</v>
      </c>
      <c r="B144" t="s">
        <v>19</v>
      </c>
      <c r="C144" t="s">
        <v>8</v>
      </c>
      <c r="D144">
        <v>0</v>
      </c>
      <c r="E144">
        <v>0</v>
      </c>
      <c r="F144">
        <v>26</v>
      </c>
      <c r="I144">
        <f>VLOOKUP(Datos[[#This Row],[Region]],$P$7:$S$61,2,FALSE)</f>
        <v>26</v>
      </c>
      <c r="J144" s="31">
        <f>VLOOKUP(Datos[[#This Row],[Mes]],$M$2:$N$13,2,FALSE)</f>
        <v>44682</v>
      </c>
      <c r="K144" s="31" t="str">
        <f>VLOOKUP(Datos[[#This Row],[Region]],$P$7:$S$61,4,FALSE)</f>
        <v>26 - Rioja, La</v>
      </c>
    </row>
    <row r="145" spans="1:11" x14ac:dyDescent="0.25">
      <c r="A145" t="s">
        <v>91</v>
      </c>
      <c r="B145" t="s">
        <v>19</v>
      </c>
      <c r="C145" t="s">
        <v>9</v>
      </c>
      <c r="D145">
        <v>0</v>
      </c>
      <c r="E145">
        <v>0</v>
      </c>
      <c r="F145">
        <v>26</v>
      </c>
      <c r="I145">
        <f>VLOOKUP(Datos[[#This Row],[Region]],$P$7:$S$61,2,FALSE)</f>
        <v>26</v>
      </c>
      <c r="J145" s="31">
        <f>VLOOKUP(Datos[[#This Row],[Mes]],$M$2:$N$13,2,FALSE)</f>
        <v>44713</v>
      </c>
      <c r="K145" s="31" t="str">
        <f>VLOOKUP(Datos[[#This Row],[Region]],$P$7:$S$61,4,FALSE)</f>
        <v>26 - Rioja, La</v>
      </c>
    </row>
    <row r="146" spans="1:11" x14ac:dyDescent="0.25">
      <c r="A146" t="s">
        <v>57</v>
      </c>
      <c r="B146" t="s">
        <v>19</v>
      </c>
      <c r="C146" t="s">
        <v>4</v>
      </c>
      <c r="D146">
        <v>0</v>
      </c>
      <c r="E146">
        <v>0</v>
      </c>
      <c r="F146">
        <v>27</v>
      </c>
      <c r="I146">
        <f>VLOOKUP(Datos[[#This Row],[Region]],$P$7:$S$61,2,FALSE)</f>
        <v>27</v>
      </c>
      <c r="J146" s="31">
        <f>VLOOKUP(Datos[[#This Row],[Mes]],$M$2:$N$13,2,FALSE)</f>
        <v>44562</v>
      </c>
      <c r="K146" s="31" t="str">
        <f>VLOOKUP(Datos[[#This Row],[Region]],$P$7:$S$61,4,FALSE)</f>
        <v>27 - Lugo</v>
      </c>
    </row>
    <row r="147" spans="1:11" x14ac:dyDescent="0.25">
      <c r="A147" t="s">
        <v>57</v>
      </c>
      <c r="B147" t="s">
        <v>19</v>
      </c>
      <c r="C147" t="s">
        <v>5</v>
      </c>
      <c r="D147">
        <v>0</v>
      </c>
      <c r="E147">
        <v>0</v>
      </c>
      <c r="F147">
        <v>27</v>
      </c>
      <c r="I147">
        <f>VLOOKUP(Datos[[#This Row],[Region]],$P$7:$S$61,2,FALSE)</f>
        <v>27</v>
      </c>
      <c r="J147" s="31">
        <f>VLOOKUP(Datos[[#This Row],[Mes]],$M$2:$N$13,2,FALSE)</f>
        <v>44593</v>
      </c>
      <c r="K147" s="31" t="str">
        <f>VLOOKUP(Datos[[#This Row],[Region]],$P$7:$S$61,4,FALSE)</f>
        <v>27 - Lugo</v>
      </c>
    </row>
    <row r="148" spans="1:11" x14ac:dyDescent="0.25">
      <c r="A148" t="s">
        <v>57</v>
      </c>
      <c r="B148" t="s">
        <v>19</v>
      </c>
      <c r="C148" t="s">
        <v>6</v>
      </c>
      <c r="D148">
        <v>0</v>
      </c>
      <c r="E148">
        <v>0</v>
      </c>
      <c r="F148">
        <v>27</v>
      </c>
      <c r="I148">
        <f>VLOOKUP(Datos[[#This Row],[Region]],$P$7:$S$61,2,FALSE)</f>
        <v>27</v>
      </c>
      <c r="J148" s="31">
        <f>VLOOKUP(Datos[[#This Row],[Mes]],$M$2:$N$13,2,FALSE)</f>
        <v>44621</v>
      </c>
      <c r="K148" s="31" t="str">
        <f>VLOOKUP(Datos[[#This Row],[Region]],$P$7:$S$61,4,FALSE)</f>
        <v>27 - Lugo</v>
      </c>
    </row>
    <row r="149" spans="1:11" x14ac:dyDescent="0.25">
      <c r="A149" t="s">
        <v>57</v>
      </c>
      <c r="B149" t="s">
        <v>19</v>
      </c>
      <c r="C149" t="s">
        <v>7</v>
      </c>
      <c r="D149">
        <v>0</v>
      </c>
      <c r="E149">
        <v>0</v>
      </c>
      <c r="F149">
        <v>27</v>
      </c>
      <c r="I149">
        <f>VLOOKUP(Datos[[#This Row],[Region]],$P$7:$S$61,2,FALSE)</f>
        <v>27</v>
      </c>
      <c r="J149" s="31">
        <f>VLOOKUP(Datos[[#This Row],[Mes]],$M$2:$N$13,2,FALSE)</f>
        <v>44652</v>
      </c>
      <c r="K149" s="31" t="str">
        <f>VLOOKUP(Datos[[#This Row],[Region]],$P$7:$S$61,4,FALSE)</f>
        <v>27 - Lugo</v>
      </c>
    </row>
    <row r="150" spans="1:11" x14ac:dyDescent="0.25">
      <c r="A150" t="s">
        <v>57</v>
      </c>
      <c r="B150" t="s">
        <v>19</v>
      </c>
      <c r="C150" t="s">
        <v>8</v>
      </c>
      <c r="D150">
        <v>0</v>
      </c>
      <c r="E150">
        <v>0</v>
      </c>
      <c r="F150">
        <v>27</v>
      </c>
      <c r="I150">
        <f>VLOOKUP(Datos[[#This Row],[Region]],$P$7:$S$61,2,FALSE)</f>
        <v>27</v>
      </c>
      <c r="J150" s="31">
        <f>VLOOKUP(Datos[[#This Row],[Mes]],$M$2:$N$13,2,FALSE)</f>
        <v>44682</v>
      </c>
      <c r="K150" s="31" t="str">
        <f>VLOOKUP(Datos[[#This Row],[Region]],$P$7:$S$61,4,FALSE)</f>
        <v>27 - Lugo</v>
      </c>
    </row>
    <row r="151" spans="1:11" x14ac:dyDescent="0.25">
      <c r="A151" t="s">
        <v>57</v>
      </c>
      <c r="B151" t="s">
        <v>19</v>
      </c>
      <c r="C151" t="s">
        <v>9</v>
      </c>
      <c r="D151">
        <v>0</v>
      </c>
      <c r="E151">
        <v>0</v>
      </c>
      <c r="F151">
        <v>27</v>
      </c>
      <c r="I151">
        <f>VLOOKUP(Datos[[#This Row],[Region]],$P$7:$S$61,2,FALSE)</f>
        <v>27</v>
      </c>
      <c r="J151" s="31">
        <f>VLOOKUP(Datos[[#This Row],[Mes]],$M$2:$N$13,2,FALSE)</f>
        <v>44713</v>
      </c>
      <c r="K151" s="31" t="str">
        <f>VLOOKUP(Datos[[#This Row],[Region]],$P$7:$S$61,4,FALSE)</f>
        <v>27 - Lugo</v>
      </c>
    </row>
    <row r="152" spans="1:11" x14ac:dyDescent="0.25">
      <c r="A152" t="s">
        <v>98</v>
      </c>
      <c r="B152" t="s">
        <v>19</v>
      </c>
      <c r="C152" t="s">
        <v>4</v>
      </c>
      <c r="D152">
        <v>0</v>
      </c>
      <c r="E152">
        <v>0</v>
      </c>
      <c r="F152">
        <v>28</v>
      </c>
      <c r="I152">
        <f>VLOOKUP(Datos[[#This Row],[Region]],$P$7:$S$61,2,FALSE)</f>
        <v>28</v>
      </c>
      <c r="J152" s="31">
        <f>VLOOKUP(Datos[[#This Row],[Mes]],$M$2:$N$13,2,FALSE)</f>
        <v>44562</v>
      </c>
      <c r="K152" s="31" t="str">
        <f>VLOOKUP(Datos[[#This Row],[Region]],$P$7:$S$61,4,FALSE)</f>
        <v>28 - Madrid</v>
      </c>
    </row>
    <row r="153" spans="1:11" x14ac:dyDescent="0.25">
      <c r="A153" t="s">
        <v>98</v>
      </c>
      <c r="B153" t="s">
        <v>19</v>
      </c>
      <c r="C153" t="s">
        <v>5</v>
      </c>
      <c r="D153">
        <v>0</v>
      </c>
      <c r="E153">
        <v>0</v>
      </c>
      <c r="F153">
        <v>28</v>
      </c>
      <c r="I153">
        <f>VLOOKUP(Datos[[#This Row],[Region]],$P$7:$S$61,2,FALSE)</f>
        <v>28</v>
      </c>
      <c r="J153" s="31">
        <f>VLOOKUP(Datos[[#This Row],[Mes]],$M$2:$N$13,2,FALSE)</f>
        <v>44593</v>
      </c>
      <c r="K153" s="31" t="str">
        <f>VLOOKUP(Datos[[#This Row],[Region]],$P$7:$S$61,4,FALSE)</f>
        <v>28 - Madrid</v>
      </c>
    </row>
    <row r="154" spans="1:11" x14ac:dyDescent="0.25">
      <c r="A154" t="s">
        <v>98</v>
      </c>
      <c r="B154" t="s">
        <v>19</v>
      </c>
      <c r="C154" t="s">
        <v>6</v>
      </c>
      <c r="D154">
        <v>0</v>
      </c>
      <c r="E154">
        <v>0</v>
      </c>
      <c r="F154">
        <v>28</v>
      </c>
      <c r="I154">
        <f>VLOOKUP(Datos[[#This Row],[Region]],$P$7:$S$61,2,FALSE)</f>
        <v>28</v>
      </c>
      <c r="J154" s="31">
        <f>VLOOKUP(Datos[[#This Row],[Mes]],$M$2:$N$13,2,FALSE)</f>
        <v>44621</v>
      </c>
      <c r="K154" s="31" t="str">
        <f>VLOOKUP(Datos[[#This Row],[Region]],$P$7:$S$61,4,FALSE)</f>
        <v>28 - Madrid</v>
      </c>
    </row>
    <row r="155" spans="1:11" x14ac:dyDescent="0.25">
      <c r="A155" t="s">
        <v>98</v>
      </c>
      <c r="B155" t="s">
        <v>19</v>
      </c>
      <c r="C155" t="s">
        <v>7</v>
      </c>
      <c r="D155">
        <v>0</v>
      </c>
      <c r="E155">
        <v>0</v>
      </c>
      <c r="F155">
        <v>28</v>
      </c>
      <c r="I155">
        <f>VLOOKUP(Datos[[#This Row],[Region]],$P$7:$S$61,2,FALSE)</f>
        <v>28</v>
      </c>
      <c r="J155" s="31">
        <f>VLOOKUP(Datos[[#This Row],[Mes]],$M$2:$N$13,2,FALSE)</f>
        <v>44652</v>
      </c>
      <c r="K155" s="31" t="str">
        <f>VLOOKUP(Datos[[#This Row],[Region]],$P$7:$S$61,4,FALSE)</f>
        <v>28 - Madrid</v>
      </c>
    </row>
    <row r="156" spans="1:11" x14ac:dyDescent="0.25">
      <c r="A156" t="s">
        <v>98</v>
      </c>
      <c r="B156" t="s">
        <v>19</v>
      </c>
      <c r="C156" t="s">
        <v>8</v>
      </c>
      <c r="D156">
        <v>0</v>
      </c>
      <c r="E156">
        <v>0</v>
      </c>
      <c r="F156">
        <v>28</v>
      </c>
      <c r="I156">
        <f>VLOOKUP(Datos[[#This Row],[Region]],$P$7:$S$61,2,FALSE)</f>
        <v>28</v>
      </c>
      <c r="J156" s="31">
        <f>VLOOKUP(Datos[[#This Row],[Mes]],$M$2:$N$13,2,FALSE)</f>
        <v>44682</v>
      </c>
      <c r="K156" s="31" t="str">
        <f>VLOOKUP(Datos[[#This Row],[Region]],$P$7:$S$61,4,FALSE)</f>
        <v>28 - Madrid</v>
      </c>
    </row>
    <row r="157" spans="1:11" x14ac:dyDescent="0.25">
      <c r="A157" t="s">
        <v>98</v>
      </c>
      <c r="B157" t="s">
        <v>19</v>
      </c>
      <c r="C157" t="s">
        <v>9</v>
      </c>
      <c r="D157">
        <v>0</v>
      </c>
      <c r="E157">
        <v>0</v>
      </c>
      <c r="F157">
        <v>28</v>
      </c>
      <c r="I157">
        <f>VLOOKUP(Datos[[#This Row],[Region]],$P$7:$S$61,2,FALSE)</f>
        <v>28</v>
      </c>
      <c r="J157" s="31">
        <f>VLOOKUP(Datos[[#This Row],[Mes]],$M$2:$N$13,2,FALSE)</f>
        <v>44713</v>
      </c>
      <c r="K157" s="31" t="str">
        <f>VLOOKUP(Datos[[#This Row],[Region]],$P$7:$S$61,4,FALSE)</f>
        <v>28 - Madrid</v>
      </c>
    </row>
    <row r="158" spans="1:11" x14ac:dyDescent="0.25">
      <c r="A158" t="s">
        <v>97</v>
      </c>
      <c r="B158" t="s">
        <v>19</v>
      </c>
      <c r="C158" t="s">
        <v>4</v>
      </c>
      <c r="D158">
        <v>0</v>
      </c>
      <c r="E158">
        <v>0</v>
      </c>
      <c r="F158">
        <v>29</v>
      </c>
      <c r="I158">
        <f>VLOOKUP(Datos[[#This Row],[Region]],$P$7:$S$61,2,FALSE)</f>
        <v>29</v>
      </c>
      <c r="J158" s="31">
        <f>VLOOKUP(Datos[[#This Row],[Mes]],$M$2:$N$13,2,FALSE)</f>
        <v>44562</v>
      </c>
      <c r="K158" s="31" t="str">
        <f>VLOOKUP(Datos[[#This Row],[Region]],$P$7:$S$61,4,FALSE)</f>
        <v>29 - Málaga</v>
      </c>
    </row>
    <row r="159" spans="1:11" x14ac:dyDescent="0.25">
      <c r="A159" t="s">
        <v>97</v>
      </c>
      <c r="B159" t="s">
        <v>19</v>
      </c>
      <c r="C159" t="s">
        <v>5</v>
      </c>
      <c r="D159">
        <v>0</v>
      </c>
      <c r="E159">
        <v>0</v>
      </c>
      <c r="F159">
        <v>29</v>
      </c>
      <c r="I159">
        <f>VLOOKUP(Datos[[#This Row],[Region]],$P$7:$S$61,2,FALSE)</f>
        <v>29</v>
      </c>
      <c r="J159" s="31">
        <f>VLOOKUP(Datos[[#This Row],[Mes]],$M$2:$N$13,2,FALSE)</f>
        <v>44593</v>
      </c>
      <c r="K159" s="31" t="str">
        <f>VLOOKUP(Datos[[#This Row],[Region]],$P$7:$S$61,4,FALSE)</f>
        <v>29 - Málaga</v>
      </c>
    </row>
    <row r="160" spans="1:11" x14ac:dyDescent="0.25">
      <c r="A160" t="s">
        <v>97</v>
      </c>
      <c r="B160" t="s">
        <v>19</v>
      </c>
      <c r="C160" t="s">
        <v>6</v>
      </c>
      <c r="D160">
        <v>0</v>
      </c>
      <c r="E160">
        <v>0</v>
      </c>
      <c r="F160">
        <v>29</v>
      </c>
      <c r="I160">
        <f>VLOOKUP(Datos[[#This Row],[Region]],$P$7:$S$61,2,FALSE)</f>
        <v>29</v>
      </c>
      <c r="J160" s="31">
        <f>VLOOKUP(Datos[[#This Row],[Mes]],$M$2:$N$13,2,FALSE)</f>
        <v>44621</v>
      </c>
      <c r="K160" s="31" t="str">
        <f>VLOOKUP(Datos[[#This Row],[Region]],$P$7:$S$61,4,FALSE)</f>
        <v>29 - Málaga</v>
      </c>
    </row>
    <row r="161" spans="1:11" x14ac:dyDescent="0.25">
      <c r="A161" t="s">
        <v>97</v>
      </c>
      <c r="B161" t="s">
        <v>19</v>
      </c>
      <c r="C161" t="s">
        <v>7</v>
      </c>
      <c r="D161">
        <v>0</v>
      </c>
      <c r="E161">
        <v>0</v>
      </c>
      <c r="F161">
        <v>29</v>
      </c>
      <c r="I161">
        <f>VLOOKUP(Datos[[#This Row],[Region]],$P$7:$S$61,2,FALSE)</f>
        <v>29</v>
      </c>
      <c r="J161" s="31">
        <f>VLOOKUP(Datos[[#This Row],[Mes]],$M$2:$N$13,2,FALSE)</f>
        <v>44652</v>
      </c>
      <c r="K161" s="31" t="str">
        <f>VLOOKUP(Datos[[#This Row],[Region]],$P$7:$S$61,4,FALSE)</f>
        <v>29 - Málaga</v>
      </c>
    </row>
    <row r="162" spans="1:11" x14ac:dyDescent="0.25">
      <c r="A162" t="s">
        <v>97</v>
      </c>
      <c r="B162" t="s">
        <v>19</v>
      </c>
      <c r="C162" t="s">
        <v>8</v>
      </c>
      <c r="D162">
        <v>0</v>
      </c>
      <c r="E162">
        <v>0</v>
      </c>
      <c r="F162">
        <v>29</v>
      </c>
      <c r="I162">
        <f>VLOOKUP(Datos[[#This Row],[Region]],$P$7:$S$61,2,FALSE)</f>
        <v>29</v>
      </c>
      <c r="J162" s="31">
        <f>VLOOKUP(Datos[[#This Row],[Mes]],$M$2:$N$13,2,FALSE)</f>
        <v>44682</v>
      </c>
      <c r="K162" s="31" t="str">
        <f>VLOOKUP(Datos[[#This Row],[Region]],$P$7:$S$61,4,FALSE)</f>
        <v>29 - Málaga</v>
      </c>
    </row>
    <row r="163" spans="1:11" x14ac:dyDescent="0.25">
      <c r="A163" t="s">
        <v>97</v>
      </c>
      <c r="B163" t="s">
        <v>19</v>
      </c>
      <c r="C163" t="s">
        <v>9</v>
      </c>
      <c r="D163">
        <v>0</v>
      </c>
      <c r="E163">
        <v>0</v>
      </c>
      <c r="F163">
        <v>29</v>
      </c>
      <c r="I163">
        <f>VLOOKUP(Datos[[#This Row],[Region]],$P$7:$S$61,2,FALSE)</f>
        <v>29</v>
      </c>
      <c r="J163" s="31">
        <f>VLOOKUP(Datos[[#This Row],[Mes]],$M$2:$N$13,2,FALSE)</f>
        <v>44713</v>
      </c>
      <c r="K163" s="31" t="str">
        <f>VLOOKUP(Datos[[#This Row],[Region]],$P$7:$S$61,4,FALSE)</f>
        <v>29 - Málaga</v>
      </c>
    </row>
    <row r="164" spans="1:11" x14ac:dyDescent="0.25">
      <c r="A164" t="s">
        <v>59</v>
      </c>
      <c r="B164" t="s">
        <v>19</v>
      </c>
      <c r="C164" t="s">
        <v>4</v>
      </c>
      <c r="D164">
        <v>0</v>
      </c>
      <c r="E164">
        <v>0</v>
      </c>
      <c r="F164">
        <v>30</v>
      </c>
      <c r="I164">
        <f>VLOOKUP(Datos[[#This Row],[Region]],$P$7:$S$61,2,FALSE)</f>
        <v>30</v>
      </c>
      <c r="J164" s="31">
        <f>VLOOKUP(Datos[[#This Row],[Mes]],$M$2:$N$13,2,FALSE)</f>
        <v>44562</v>
      </c>
      <c r="K164" s="31" t="str">
        <f>VLOOKUP(Datos[[#This Row],[Region]],$P$7:$S$61,4,FALSE)</f>
        <v>30 - Murcia</v>
      </c>
    </row>
    <row r="165" spans="1:11" x14ac:dyDescent="0.25">
      <c r="A165" t="s">
        <v>59</v>
      </c>
      <c r="B165" t="s">
        <v>19</v>
      </c>
      <c r="C165" t="s">
        <v>5</v>
      </c>
      <c r="D165">
        <v>0</v>
      </c>
      <c r="E165">
        <v>0</v>
      </c>
      <c r="F165">
        <v>30</v>
      </c>
      <c r="I165">
        <f>VLOOKUP(Datos[[#This Row],[Region]],$P$7:$S$61,2,FALSE)</f>
        <v>30</v>
      </c>
      <c r="J165" s="31">
        <f>VLOOKUP(Datos[[#This Row],[Mes]],$M$2:$N$13,2,FALSE)</f>
        <v>44593</v>
      </c>
      <c r="K165" s="31" t="str">
        <f>VLOOKUP(Datos[[#This Row],[Region]],$P$7:$S$61,4,FALSE)</f>
        <v>30 - Murcia</v>
      </c>
    </row>
    <row r="166" spans="1:11" x14ac:dyDescent="0.25">
      <c r="A166" t="s">
        <v>59</v>
      </c>
      <c r="B166" t="s">
        <v>19</v>
      </c>
      <c r="C166" t="s">
        <v>6</v>
      </c>
      <c r="D166">
        <v>0</v>
      </c>
      <c r="E166">
        <v>0</v>
      </c>
      <c r="F166">
        <v>30</v>
      </c>
      <c r="I166">
        <f>VLOOKUP(Datos[[#This Row],[Region]],$P$7:$S$61,2,FALSE)</f>
        <v>30</v>
      </c>
      <c r="J166" s="31">
        <f>VLOOKUP(Datos[[#This Row],[Mes]],$M$2:$N$13,2,FALSE)</f>
        <v>44621</v>
      </c>
      <c r="K166" s="31" t="str">
        <f>VLOOKUP(Datos[[#This Row],[Region]],$P$7:$S$61,4,FALSE)</f>
        <v>30 - Murcia</v>
      </c>
    </row>
    <row r="167" spans="1:11" x14ac:dyDescent="0.25">
      <c r="A167" t="s">
        <v>59</v>
      </c>
      <c r="B167" t="s">
        <v>19</v>
      </c>
      <c r="C167" t="s">
        <v>7</v>
      </c>
      <c r="D167">
        <v>0</v>
      </c>
      <c r="E167">
        <v>0</v>
      </c>
      <c r="F167">
        <v>30</v>
      </c>
      <c r="I167">
        <f>VLOOKUP(Datos[[#This Row],[Region]],$P$7:$S$61,2,FALSE)</f>
        <v>30</v>
      </c>
      <c r="J167" s="31">
        <f>VLOOKUP(Datos[[#This Row],[Mes]],$M$2:$N$13,2,FALSE)</f>
        <v>44652</v>
      </c>
      <c r="K167" s="31" t="str">
        <f>VLOOKUP(Datos[[#This Row],[Region]],$P$7:$S$61,4,FALSE)</f>
        <v>30 - Murcia</v>
      </c>
    </row>
    <row r="168" spans="1:11" x14ac:dyDescent="0.25">
      <c r="A168" t="s">
        <v>59</v>
      </c>
      <c r="B168" t="s">
        <v>19</v>
      </c>
      <c r="C168" t="s">
        <v>8</v>
      </c>
      <c r="D168">
        <v>0</v>
      </c>
      <c r="E168">
        <v>0</v>
      </c>
      <c r="F168">
        <v>30</v>
      </c>
      <c r="I168">
        <f>VLOOKUP(Datos[[#This Row],[Region]],$P$7:$S$61,2,FALSE)</f>
        <v>30</v>
      </c>
      <c r="J168" s="31">
        <f>VLOOKUP(Datos[[#This Row],[Mes]],$M$2:$N$13,2,FALSE)</f>
        <v>44682</v>
      </c>
      <c r="K168" s="31" t="str">
        <f>VLOOKUP(Datos[[#This Row],[Region]],$P$7:$S$61,4,FALSE)</f>
        <v>30 - Murcia</v>
      </c>
    </row>
    <row r="169" spans="1:11" x14ac:dyDescent="0.25">
      <c r="A169" t="s">
        <v>59</v>
      </c>
      <c r="B169" t="s">
        <v>19</v>
      </c>
      <c r="C169" t="s">
        <v>9</v>
      </c>
      <c r="D169">
        <v>0</v>
      </c>
      <c r="E169">
        <v>0</v>
      </c>
      <c r="F169">
        <v>30</v>
      </c>
      <c r="I169">
        <f>VLOOKUP(Datos[[#This Row],[Region]],$P$7:$S$61,2,FALSE)</f>
        <v>30</v>
      </c>
      <c r="J169" s="31">
        <f>VLOOKUP(Datos[[#This Row],[Mes]],$M$2:$N$13,2,FALSE)</f>
        <v>44713</v>
      </c>
      <c r="K169" s="31" t="str">
        <f>VLOOKUP(Datos[[#This Row],[Region]],$P$7:$S$61,4,FALSE)</f>
        <v>30 - Murcia</v>
      </c>
    </row>
    <row r="170" spans="1:11" x14ac:dyDescent="0.25">
      <c r="A170" t="s">
        <v>95</v>
      </c>
      <c r="B170" t="s">
        <v>19</v>
      </c>
      <c r="C170" t="s">
        <v>4</v>
      </c>
      <c r="D170">
        <v>0</v>
      </c>
      <c r="E170">
        <v>0</v>
      </c>
      <c r="F170">
        <v>31</v>
      </c>
      <c r="I170">
        <f>VLOOKUP(Datos[[#This Row],[Region]],$P$7:$S$61,2,FALSE)</f>
        <v>31</v>
      </c>
      <c r="J170" s="31">
        <f>VLOOKUP(Datos[[#This Row],[Mes]],$M$2:$N$13,2,FALSE)</f>
        <v>44562</v>
      </c>
      <c r="K170" s="31" t="str">
        <f>VLOOKUP(Datos[[#This Row],[Region]],$P$7:$S$61,4,FALSE)</f>
        <v>31 - Navarra</v>
      </c>
    </row>
    <row r="171" spans="1:11" x14ac:dyDescent="0.25">
      <c r="A171" t="s">
        <v>95</v>
      </c>
      <c r="B171" t="s">
        <v>19</v>
      </c>
      <c r="C171" t="s">
        <v>5</v>
      </c>
      <c r="D171">
        <v>0</v>
      </c>
      <c r="E171">
        <v>0</v>
      </c>
      <c r="F171">
        <v>31</v>
      </c>
      <c r="I171">
        <f>VLOOKUP(Datos[[#This Row],[Region]],$P$7:$S$61,2,FALSE)</f>
        <v>31</v>
      </c>
      <c r="J171" s="31">
        <f>VLOOKUP(Datos[[#This Row],[Mes]],$M$2:$N$13,2,FALSE)</f>
        <v>44593</v>
      </c>
      <c r="K171" s="31" t="str">
        <f>VLOOKUP(Datos[[#This Row],[Region]],$P$7:$S$61,4,FALSE)</f>
        <v>31 - Navarra</v>
      </c>
    </row>
    <row r="172" spans="1:11" x14ac:dyDescent="0.25">
      <c r="A172" t="s">
        <v>95</v>
      </c>
      <c r="B172" t="s">
        <v>19</v>
      </c>
      <c r="C172" t="s">
        <v>6</v>
      </c>
      <c r="D172">
        <v>0</v>
      </c>
      <c r="E172">
        <v>0</v>
      </c>
      <c r="F172">
        <v>31</v>
      </c>
      <c r="I172">
        <f>VLOOKUP(Datos[[#This Row],[Region]],$P$7:$S$61,2,FALSE)</f>
        <v>31</v>
      </c>
      <c r="J172" s="31">
        <f>VLOOKUP(Datos[[#This Row],[Mes]],$M$2:$N$13,2,FALSE)</f>
        <v>44621</v>
      </c>
      <c r="K172" s="31" t="str">
        <f>VLOOKUP(Datos[[#This Row],[Region]],$P$7:$S$61,4,FALSE)</f>
        <v>31 - Navarra</v>
      </c>
    </row>
    <row r="173" spans="1:11" x14ac:dyDescent="0.25">
      <c r="A173" t="s">
        <v>95</v>
      </c>
      <c r="B173" t="s">
        <v>19</v>
      </c>
      <c r="C173" t="s">
        <v>7</v>
      </c>
      <c r="D173">
        <v>0</v>
      </c>
      <c r="E173">
        <v>0</v>
      </c>
      <c r="F173">
        <v>31</v>
      </c>
      <c r="I173">
        <f>VLOOKUP(Datos[[#This Row],[Region]],$P$7:$S$61,2,FALSE)</f>
        <v>31</v>
      </c>
      <c r="J173" s="31">
        <f>VLOOKUP(Datos[[#This Row],[Mes]],$M$2:$N$13,2,FALSE)</f>
        <v>44652</v>
      </c>
      <c r="K173" s="31" t="str">
        <f>VLOOKUP(Datos[[#This Row],[Region]],$P$7:$S$61,4,FALSE)</f>
        <v>31 - Navarra</v>
      </c>
    </row>
    <row r="174" spans="1:11" x14ac:dyDescent="0.25">
      <c r="A174" t="s">
        <v>95</v>
      </c>
      <c r="B174" t="s">
        <v>19</v>
      </c>
      <c r="C174" t="s">
        <v>8</v>
      </c>
      <c r="D174">
        <v>0</v>
      </c>
      <c r="E174">
        <v>0</v>
      </c>
      <c r="F174">
        <v>31</v>
      </c>
      <c r="I174">
        <f>VLOOKUP(Datos[[#This Row],[Region]],$P$7:$S$61,2,FALSE)</f>
        <v>31</v>
      </c>
      <c r="J174" s="31">
        <f>VLOOKUP(Datos[[#This Row],[Mes]],$M$2:$N$13,2,FALSE)</f>
        <v>44682</v>
      </c>
      <c r="K174" s="31" t="str">
        <f>VLOOKUP(Datos[[#This Row],[Region]],$P$7:$S$61,4,FALSE)</f>
        <v>31 - Navarra</v>
      </c>
    </row>
    <row r="175" spans="1:11" x14ac:dyDescent="0.25">
      <c r="A175" t="s">
        <v>95</v>
      </c>
      <c r="B175" t="s">
        <v>19</v>
      </c>
      <c r="C175" t="s">
        <v>9</v>
      </c>
      <c r="D175">
        <v>0</v>
      </c>
      <c r="E175">
        <v>0</v>
      </c>
      <c r="F175">
        <v>31</v>
      </c>
      <c r="I175">
        <f>VLOOKUP(Datos[[#This Row],[Region]],$P$7:$S$61,2,FALSE)</f>
        <v>31</v>
      </c>
      <c r="J175" s="31">
        <f>VLOOKUP(Datos[[#This Row],[Mes]],$M$2:$N$13,2,FALSE)</f>
        <v>44713</v>
      </c>
      <c r="K175" s="31" t="str">
        <f>VLOOKUP(Datos[[#This Row],[Region]],$P$7:$S$61,4,FALSE)</f>
        <v>31 - Navarra</v>
      </c>
    </row>
    <row r="176" spans="1:11" x14ac:dyDescent="0.25">
      <c r="A176" t="s">
        <v>94</v>
      </c>
      <c r="B176" t="s">
        <v>19</v>
      </c>
      <c r="C176" t="s">
        <v>4</v>
      </c>
      <c r="D176">
        <v>0</v>
      </c>
      <c r="E176">
        <v>0</v>
      </c>
      <c r="F176">
        <v>32</v>
      </c>
      <c r="I176">
        <f>VLOOKUP(Datos[[#This Row],[Region]],$P$7:$S$61,2,FALSE)</f>
        <v>32</v>
      </c>
      <c r="J176" s="31">
        <f>VLOOKUP(Datos[[#This Row],[Mes]],$M$2:$N$13,2,FALSE)</f>
        <v>44562</v>
      </c>
      <c r="K176" s="31" t="str">
        <f>VLOOKUP(Datos[[#This Row],[Region]],$P$7:$S$61,4,FALSE)</f>
        <v>32 - Ourense</v>
      </c>
    </row>
    <row r="177" spans="1:11" x14ac:dyDescent="0.25">
      <c r="A177" t="s">
        <v>94</v>
      </c>
      <c r="B177" t="s">
        <v>19</v>
      </c>
      <c r="C177" t="s">
        <v>5</v>
      </c>
      <c r="D177">
        <v>0</v>
      </c>
      <c r="E177">
        <v>0</v>
      </c>
      <c r="F177">
        <v>32</v>
      </c>
      <c r="I177">
        <f>VLOOKUP(Datos[[#This Row],[Region]],$P$7:$S$61,2,FALSE)</f>
        <v>32</v>
      </c>
      <c r="J177" s="31">
        <f>VLOOKUP(Datos[[#This Row],[Mes]],$M$2:$N$13,2,FALSE)</f>
        <v>44593</v>
      </c>
      <c r="K177" s="31" t="str">
        <f>VLOOKUP(Datos[[#This Row],[Region]],$P$7:$S$61,4,FALSE)</f>
        <v>32 - Ourense</v>
      </c>
    </row>
    <row r="178" spans="1:11" x14ac:dyDescent="0.25">
      <c r="A178" t="s">
        <v>94</v>
      </c>
      <c r="B178" t="s">
        <v>19</v>
      </c>
      <c r="C178" t="s">
        <v>6</v>
      </c>
      <c r="D178">
        <v>0</v>
      </c>
      <c r="E178">
        <v>0</v>
      </c>
      <c r="F178">
        <v>32</v>
      </c>
      <c r="I178">
        <f>VLOOKUP(Datos[[#This Row],[Region]],$P$7:$S$61,2,FALSE)</f>
        <v>32</v>
      </c>
      <c r="J178" s="31">
        <f>VLOOKUP(Datos[[#This Row],[Mes]],$M$2:$N$13,2,FALSE)</f>
        <v>44621</v>
      </c>
      <c r="K178" s="31" t="str">
        <f>VLOOKUP(Datos[[#This Row],[Region]],$P$7:$S$61,4,FALSE)</f>
        <v>32 - Ourense</v>
      </c>
    </row>
    <row r="179" spans="1:11" x14ac:dyDescent="0.25">
      <c r="A179" t="s">
        <v>94</v>
      </c>
      <c r="B179" t="s">
        <v>19</v>
      </c>
      <c r="C179" t="s">
        <v>7</v>
      </c>
      <c r="D179">
        <v>0</v>
      </c>
      <c r="E179">
        <v>0</v>
      </c>
      <c r="F179">
        <v>32</v>
      </c>
      <c r="I179">
        <f>VLOOKUP(Datos[[#This Row],[Region]],$P$7:$S$61,2,FALSE)</f>
        <v>32</v>
      </c>
      <c r="J179" s="31">
        <f>VLOOKUP(Datos[[#This Row],[Mes]],$M$2:$N$13,2,FALSE)</f>
        <v>44652</v>
      </c>
      <c r="K179" s="31" t="str">
        <f>VLOOKUP(Datos[[#This Row],[Region]],$P$7:$S$61,4,FALSE)</f>
        <v>32 - Ourense</v>
      </c>
    </row>
    <row r="180" spans="1:11" x14ac:dyDescent="0.25">
      <c r="A180" t="s">
        <v>94</v>
      </c>
      <c r="B180" t="s">
        <v>19</v>
      </c>
      <c r="C180" t="s">
        <v>8</v>
      </c>
      <c r="D180">
        <v>0</v>
      </c>
      <c r="E180">
        <v>0</v>
      </c>
      <c r="F180">
        <v>32</v>
      </c>
      <c r="I180">
        <f>VLOOKUP(Datos[[#This Row],[Region]],$P$7:$S$61,2,FALSE)</f>
        <v>32</v>
      </c>
      <c r="J180" s="31">
        <f>VLOOKUP(Datos[[#This Row],[Mes]],$M$2:$N$13,2,FALSE)</f>
        <v>44682</v>
      </c>
      <c r="K180" s="31" t="str">
        <f>VLOOKUP(Datos[[#This Row],[Region]],$P$7:$S$61,4,FALSE)</f>
        <v>32 - Ourense</v>
      </c>
    </row>
    <row r="181" spans="1:11" x14ac:dyDescent="0.25">
      <c r="A181" t="s">
        <v>94</v>
      </c>
      <c r="B181" t="s">
        <v>19</v>
      </c>
      <c r="C181" t="s">
        <v>9</v>
      </c>
      <c r="D181">
        <v>0</v>
      </c>
      <c r="E181">
        <v>0</v>
      </c>
      <c r="F181">
        <v>32</v>
      </c>
      <c r="I181">
        <f>VLOOKUP(Datos[[#This Row],[Region]],$P$7:$S$61,2,FALSE)</f>
        <v>32</v>
      </c>
      <c r="J181" s="31">
        <f>VLOOKUP(Datos[[#This Row],[Mes]],$M$2:$N$13,2,FALSE)</f>
        <v>44713</v>
      </c>
      <c r="K181" s="31" t="str">
        <f>VLOOKUP(Datos[[#This Row],[Region]],$P$7:$S$61,4,FALSE)</f>
        <v>32 - Ourense</v>
      </c>
    </row>
    <row r="182" spans="1:11" x14ac:dyDescent="0.25">
      <c r="A182" t="s">
        <v>70</v>
      </c>
      <c r="B182" t="s">
        <v>19</v>
      </c>
      <c r="C182" t="s">
        <v>4</v>
      </c>
      <c r="D182">
        <v>0</v>
      </c>
      <c r="E182">
        <v>0</v>
      </c>
      <c r="F182">
        <v>33</v>
      </c>
      <c r="I182">
        <f>VLOOKUP(Datos[[#This Row],[Region]],$P$7:$S$61,2,FALSE)</f>
        <v>33</v>
      </c>
      <c r="J182" s="31">
        <f>VLOOKUP(Datos[[#This Row],[Mes]],$M$2:$N$13,2,FALSE)</f>
        <v>44562</v>
      </c>
      <c r="K182" s="31" t="str">
        <f>VLOOKUP(Datos[[#This Row],[Region]],$P$7:$S$61,4,FALSE)</f>
        <v>33 - Asturias</v>
      </c>
    </row>
    <row r="183" spans="1:11" x14ac:dyDescent="0.25">
      <c r="A183" t="s">
        <v>70</v>
      </c>
      <c r="B183" t="s">
        <v>19</v>
      </c>
      <c r="C183" t="s">
        <v>5</v>
      </c>
      <c r="D183">
        <v>0</v>
      </c>
      <c r="E183">
        <v>0</v>
      </c>
      <c r="F183">
        <v>33</v>
      </c>
      <c r="I183">
        <f>VLOOKUP(Datos[[#This Row],[Region]],$P$7:$S$61,2,FALSE)</f>
        <v>33</v>
      </c>
      <c r="J183" s="31">
        <f>VLOOKUP(Datos[[#This Row],[Mes]],$M$2:$N$13,2,FALSE)</f>
        <v>44593</v>
      </c>
      <c r="K183" s="31" t="str">
        <f>VLOOKUP(Datos[[#This Row],[Region]],$P$7:$S$61,4,FALSE)</f>
        <v>33 - Asturias</v>
      </c>
    </row>
    <row r="184" spans="1:11" x14ac:dyDescent="0.25">
      <c r="A184" t="s">
        <v>70</v>
      </c>
      <c r="B184" t="s">
        <v>19</v>
      </c>
      <c r="C184" t="s">
        <v>6</v>
      </c>
      <c r="D184">
        <v>0</v>
      </c>
      <c r="E184">
        <v>0</v>
      </c>
      <c r="F184">
        <v>33</v>
      </c>
      <c r="I184">
        <f>VLOOKUP(Datos[[#This Row],[Region]],$P$7:$S$61,2,FALSE)</f>
        <v>33</v>
      </c>
      <c r="J184" s="31">
        <f>VLOOKUP(Datos[[#This Row],[Mes]],$M$2:$N$13,2,FALSE)</f>
        <v>44621</v>
      </c>
      <c r="K184" s="31" t="str">
        <f>VLOOKUP(Datos[[#This Row],[Region]],$P$7:$S$61,4,FALSE)</f>
        <v>33 - Asturias</v>
      </c>
    </row>
    <row r="185" spans="1:11" x14ac:dyDescent="0.25">
      <c r="A185" t="s">
        <v>70</v>
      </c>
      <c r="B185" t="s">
        <v>19</v>
      </c>
      <c r="C185" t="s">
        <v>7</v>
      </c>
      <c r="D185">
        <v>0</v>
      </c>
      <c r="E185">
        <v>0</v>
      </c>
      <c r="F185">
        <v>33</v>
      </c>
      <c r="I185">
        <f>VLOOKUP(Datos[[#This Row],[Region]],$P$7:$S$61,2,FALSE)</f>
        <v>33</v>
      </c>
      <c r="J185" s="31">
        <f>VLOOKUP(Datos[[#This Row],[Mes]],$M$2:$N$13,2,FALSE)</f>
        <v>44652</v>
      </c>
      <c r="K185" s="31" t="str">
        <f>VLOOKUP(Datos[[#This Row],[Region]],$P$7:$S$61,4,FALSE)</f>
        <v>33 - Asturias</v>
      </c>
    </row>
    <row r="186" spans="1:11" x14ac:dyDescent="0.25">
      <c r="A186" t="s">
        <v>70</v>
      </c>
      <c r="B186" t="s">
        <v>19</v>
      </c>
      <c r="C186" t="s">
        <v>8</v>
      </c>
      <c r="D186">
        <v>0</v>
      </c>
      <c r="E186">
        <v>0</v>
      </c>
      <c r="F186">
        <v>33</v>
      </c>
      <c r="I186">
        <f>VLOOKUP(Datos[[#This Row],[Region]],$P$7:$S$61,2,FALSE)</f>
        <v>33</v>
      </c>
      <c r="J186" s="31">
        <f>VLOOKUP(Datos[[#This Row],[Mes]],$M$2:$N$13,2,FALSE)</f>
        <v>44682</v>
      </c>
      <c r="K186" s="31" t="str">
        <f>VLOOKUP(Datos[[#This Row],[Region]],$P$7:$S$61,4,FALSE)</f>
        <v>33 - Asturias</v>
      </c>
    </row>
    <row r="187" spans="1:11" x14ac:dyDescent="0.25">
      <c r="A187" t="s">
        <v>70</v>
      </c>
      <c r="B187" t="s">
        <v>19</v>
      </c>
      <c r="C187" t="s">
        <v>9</v>
      </c>
      <c r="D187">
        <v>0</v>
      </c>
      <c r="E187">
        <v>0</v>
      </c>
      <c r="F187">
        <v>33</v>
      </c>
      <c r="I187">
        <f>VLOOKUP(Datos[[#This Row],[Region]],$P$7:$S$61,2,FALSE)</f>
        <v>33</v>
      </c>
      <c r="J187" s="31">
        <f>VLOOKUP(Datos[[#This Row],[Mes]],$M$2:$N$13,2,FALSE)</f>
        <v>44713</v>
      </c>
      <c r="K187" s="31" t="str">
        <f>VLOOKUP(Datos[[#This Row],[Region]],$P$7:$S$61,4,FALSE)</f>
        <v>33 - Asturias</v>
      </c>
    </row>
    <row r="188" spans="1:11" x14ac:dyDescent="0.25">
      <c r="A188" t="s">
        <v>93</v>
      </c>
      <c r="B188" t="s">
        <v>19</v>
      </c>
      <c r="C188" t="s">
        <v>4</v>
      </c>
      <c r="D188">
        <v>0</v>
      </c>
      <c r="E188">
        <v>0</v>
      </c>
      <c r="F188">
        <v>34</v>
      </c>
      <c r="I188">
        <f>VLOOKUP(Datos[[#This Row],[Region]],$P$7:$S$61,2,FALSE)</f>
        <v>34</v>
      </c>
      <c r="J188" s="31">
        <f>VLOOKUP(Datos[[#This Row],[Mes]],$M$2:$N$13,2,FALSE)</f>
        <v>44562</v>
      </c>
      <c r="K188" s="31" t="str">
        <f>VLOOKUP(Datos[[#This Row],[Region]],$P$7:$S$61,4,FALSE)</f>
        <v>34 - Palencia</v>
      </c>
    </row>
    <row r="189" spans="1:11" x14ac:dyDescent="0.25">
      <c r="A189" t="s">
        <v>93</v>
      </c>
      <c r="B189" t="s">
        <v>19</v>
      </c>
      <c r="C189" t="s">
        <v>5</v>
      </c>
      <c r="D189">
        <v>0</v>
      </c>
      <c r="E189">
        <v>0</v>
      </c>
      <c r="F189">
        <v>34</v>
      </c>
      <c r="I189">
        <f>VLOOKUP(Datos[[#This Row],[Region]],$P$7:$S$61,2,FALSE)</f>
        <v>34</v>
      </c>
      <c r="J189" s="31">
        <f>VLOOKUP(Datos[[#This Row],[Mes]],$M$2:$N$13,2,FALSE)</f>
        <v>44593</v>
      </c>
      <c r="K189" s="31" t="str">
        <f>VLOOKUP(Datos[[#This Row],[Region]],$P$7:$S$61,4,FALSE)</f>
        <v>34 - Palencia</v>
      </c>
    </row>
    <row r="190" spans="1:11" x14ac:dyDescent="0.25">
      <c r="A190" t="s">
        <v>93</v>
      </c>
      <c r="B190" t="s">
        <v>19</v>
      </c>
      <c r="C190" t="s">
        <v>6</v>
      </c>
      <c r="D190">
        <v>0</v>
      </c>
      <c r="E190">
        <v>0</v>
      </c>
      <c r="F190">
        <v>34</v>
      </c>
      <c r="I190">
        <f>VLOOKUP(Datos[[#This Row],[Region]],$P$7:$S$61,2,FALSE)</f>
        <v>34</v>
      </c>
      <c r="J190" s="31">
        <f>VLOOKUP(Datos[[#This Row],[Mes]],$M$2:$N$13,2,FALSE)</f>
        <v>44621</v>
      </c>
      <c r="K190" s="31" t="str">
        <f>VLOOKUP(Datos[[#This Row],[Region]],$P$7:$S$61,4,FALSE)</f>
        <v>34 - Palencia</v>
      </c>
    </row>
    <row r="191" spans="1:11" x14ac:dyDescent="0.25">
      <c r="A191" t="s">
        <v>93</v>
      </c>
      <c r="B191" t="s">
        <v>19</v>
      </c>
      <c r="C191" t="s">
        <v>7</v>
      </c>
      <c r="D191">
        <v>0</v>
      </c>
      <c r="E191">
        <v>0</v>
      </c>
      <c r="F191">
        <v>34</v>
      </c>
      <c r="I191">
        <f>VLOOKUP(Datos[[#This Row],[Region]],$P$7:$S$61,2,FALSE)</f>
        <v>34</v>
      </c>
      <c r="J191" s="31">
        <f>VLOOKUP(Datos[[#This Row],[Mes]],$M$2:$N$13,2,FALSE)</f>
        <v>44652</v>
      </c>
      <c r="K191" s="31" t="str">
        <f>VLOOKUP(Datos[[#This Row],[Region]],$P$7:$S$61,4,FALSE)</f>
        <v>34 - Palencia</v>
      </c>
    </row>
    <row r="192" spans="1:11" x14ac:dyDescent="0.25">
      <c r="A192" t="s">
        <v>93</v>
      </c>
      <c r="B192" t="s">
        <v>19</v>
      </c>
      <c r="C192" t="s">
        <v>8</v>
      </c>
      <c r="D192">
        <v>0</v>
      </c>
      <c r="E192">
        <v>0</v>
      </c>
      <c r="F192">
        <v>34</v>
      </c>
      <c r="I192">
        <f>VLOOKUP(Datos[[#This Row],[Region]],$P$7:$S$61,2,FALSE)</f>
        <v>34</v>
      </c>
      <c r="J192" s="31">
        <f>VLOOKUP(Datos[[#This Row],[Mes]],$M$2:$N$13,2,FALSE)</f>
        <v>44682</v>
      </c>
      <c r="K192" s="31" t="str">
        <f>VLOOKUP(Datos[[#This Row],[Region]],$P$7:$S$61,4,FALSE)</f>
        <v>34 - Palencia</v>
      </c>
    </row>
    <row r="193" spans="1:11" x14ac:dyDescent="0.25">
      <c r="A193" t="s">
        <v>93</v>
      </c>
      <c r="B193" t="s">
        <v>19</v>
      </c>
      <c r="C193" t="s">
        <v>9</v>
      </c>
      <c r="D193">
        <v>0</v>
      </c>
      <c r="E193">
        <v>0</v>
      </c>
      <c r="F193">
        <v>34</v>
      </c>
      <c r="I193">
        <f>VLOOKUP(Datos[[#This Row],[Region]],$P$7:$S$61,2,FALSE)</f>
        <v>34</v>
      </c>
      <c r="J193" s="31">
        <f>VLOOKUP(Datos[[#This Row],[Mes]],$M$2:$N$13,2,FALSE)</f>
        <v>44713</v>
      </c>
      <c r="K193" s="31" t="str">
        <f>VLOOKUP(Datos[[#This Row],[Region]],$P$7:$S$61,4,FALSE)</f>
        <v>34 - Palencia</v>
      </c>
    </row>
    <row r="194" spans="1:11" x14ac:dyDescent="0.25">
      <c r="A194" t="s">
        <v>92</v>
      </c>
      <c r="B194" t="s">
        <v>19</v>
      </c>
      <c r="C194" t="s">
        <v>4</v>
      </c>
      <c r="D194">
        <v>0</v>
      </c>
      <c r="E194">
        <v>0</v>
      </c>
      <c r="F194">
        <v>35</v>
      </c>
      <c r="I194">
        <f>VLOOKUP(Datos[[#This Row],[Region]],$P$7:$S$61,2,FALSE)</f>
        <v>35</v>
      </c>
      <c r="J194" s="31">
        <f>VLOOKUP(Datos[[#This Row],[Mes]],$M$2:$N$13,2,FALSE)</f>
        <v>44562</v>
      </c>
      <c r="K194" s="31" t="str">
        <f>VLOOKUP(Datos[[#This Row],[Region]],$P$7:$S$61,4,FALSE)</f>
        <v>35 - Palmas, Las</v>
      </c>
    </row>
    <row r="195" spans="1:11" x14ac:dyDescent="0.25">
      <c r="A195" t="s">
        <v>92</v>
      </c>
      <c r="B195" t="s">
        <v>19</v>
      </c>
      <c r="C195" t="s">
        <v>5</v>
      </c>
      <c r="D195">
        <v>0</v>
      </c>
      <c r="E195">
        <v>0</v>
      </c>
      <c r="F195">
        <v>35</v>
      </c>
      <c r="I195">
        <f>VLOOKUP(Datos[[#This Row],[Region]],$P$7:$S$61,2,FALSE)</f>
        <v>35</v>
      </c>
      <c r="J195" s="31">
        <f>VLOOKUP(Datos[[#This Row],[Mes]],$M$2:$N$13,2,FALSE)</f>
        <v>44593</v>
      </c>
      <c r="K195" s="31" t="str">
        <f>VLOOKUP(Datos[[#This Row],[Region]],$P$7:$S$61,4,FALSE)</f>
        <v>35 - Palmas, Las</v>
      </c>
    </row>
    <row r="196" spans="1:11" x14ac:dyDescent="0.25">
      <c r="A196" t="s">
        <v>92</v>
      </c>
      <c r="B196" t="s">
        <v>19</v>
      </c>
      <c r="C196" t="s">
        <v>6</v>
      </c>
      <c r="D196">
        <v>0</v>
      </c>
      <c r="E196">
        <v>0</v>
      </c>
      <c r="F196">
        <v>35</v>
      </c>
      <c r="I196">
        <f>VLOOKUP(Datos[[#This Row],[Region]],$P$7:$S$61,2,FALSE)</f>
        <v>35</v>
      </c>
      <c r="J196" s="31">
        <f>VLOOKUP(Datos[[#This Row],[Mes]],$M$2:$N$13,2,FALSE)</f>
        <v>44621</v>
      </c>
      <c r="K196" s="31" t="str">
        <f>VLOOKUP(Datos[[#This Row],[Region]],$P$7:$S$61,4,FALSE)</f>
        <v>35 - Palmas, Las</v>
      </c>
    </row>
    <row r="197" spans="1:11" x14ac:dyDescent="0.25">
      <c r="A197" t="s">
        <v>92</v>
      </c>
      <c r="B197" t="s">
        <v>19</v>
      </c>
      <c r="C197" t="s">
        <v>7</v>
      </c>
      <c r="D197">
        <v>0</v>
      </c>
      <c r="E197">
        <v>0</v>
      </c>
      <c r="F197">
        <v>35</v>
      </c>
      <c r="I197">
        <f>VLOOKUP(Datos[[#This Row],[Region]],$P$7:$S$61,2,FALSE)</f>
        <v>35</v>
      </c>
      <c r="J197" s="31">
        <f>VLOOKUP(Datos[[#This Row],[Mes]],$M$2:$N$13,2,FALSE)</f>
        <v>44652</v>
      </c>
      <c r="K197" s="31" t="str">
        <f>VLOOKUP(Datos[[#This Row],[Region]],$P$7:$S$61,4,FALSE)</f>
        <v>35 - Palmas, Las</v>
      </c>
    </row>
    <row r="198" spans="1:11" x14ac:dyDescent="0.25">
      <c r="A198" t="s">
        <v>92</v>
      </c>
      <c r="B198" t="s">
        <v>19</v>
      </c>
      <c r="C198" t="s">
        <v>8</v>
      </c>
      <c r="D198">
        <v>0</v>
      </c>
      <c r="E198">
        <v>0</v>
      </c>
      <c r="F198">
        <v>35</v>
      </c>
      <c r="I198">
        <f>VLOOKUP(Datos[[#This Row],[Region]],$P$7:$S$61,2,FALSE)</f>
        <v>35</v>
      </c>
      <c r="J198" s="31">
        <f>VLOOKUP(Datos[[#This Row],[Mes]],$M$2:$N$13,2,FALSE)</f>
        <v>44682</v>
      </c>
      <c r="K198" s="31" t="str">
        <f>VLOOKUP(Datos[[#This Row],[Region]],$P$7:$S$61,4,FALSE)</f>
        <v>35 - Palmas, Las</v>
      </c>
    </row>
    <row r="199" spans="1:11" x14ac:dyDescent="0.25">
      <c r="A199" t="s">
        <v>92</v>
      </c>
      <c r="B199" t="s">
        <v>19</v>
      </c>
      <c r="C199" t="s">
        <v>9</v>
      </c>
      <c r="D199">
        <v>0</v>
      </c>
      <c r="E199">
        <v>0</v>
      </c>
      <c r="F199">
        <v>35</v>
      </c>
      <c r="I199">
        <f>VLOOKUP(Datos[[#This Row],[Region]],$P$7:$S$61,2,FALSE)</f>
        <v>35</v>
      </c>
      <c r="J199" s="31">
        <f>VLOOKUP(Datos[[#This Row],[Mes]],$M$2:$N$13,2,FALSE)</f>
        <v>44713</v>
      </c>
      <c r="K199" s="31" t="str">
        <f>VLOOKUP(Datos[[#This Row],[Region]],$P$7:$S$61,4,FALSE)</f>
        <v>35 - Palmas, Las</v>
      </c>
    </row>
    <row r="200" spans="1:11" x14ac:dyDescent="0.25">
      <c r="A200" t="s">
        <v>60</v>
      </c>
      <c r="B200" t="s">
        <v>19</v>
      </c>
      <c r="C200" t="s">
        <v>4</v>
      </c>
      <c r="D200">
        <v>0</v>
      </c>
      <c r="E200">
        <v>0</v>
      </c>
      <c r="F200">
        <v>36</v>
      </c>
      <c r="I200">
        <f>VLOOKUP(Datos[[#This Row],[Region]],$P$7:$S$61,2,FALSE)</f>
        <v>36</v>
      </c>
      <c r="J200" s="31">
        <f>VLOOKUP(Datos[[#This Row],[Mes]],$M$2:$N$13,2,FALSE)</f>
        <v>44562</v>
      </c>
      <c r="K200" s="31" t="str">
        <f>VLOOKUP(Datos[[#This Row],[Region]],$P$7:$S$61,4,FALSE)</f>
        <v>36 - Pontevedra</v>
      </c>
    </row>
    <row r="201" spans="1:11" x14ac:dyDescent="0.25">
      <c r="A201" t="s">
        <v>60</v>
      </c>
      <c r="B201" t="s">
        <v>19</v>
      </c>
      <c r="C201" t="s">
        <v>5</v>
      </c>
      <c r="D201">
        <v>0</v>
      </c>
      <c r="E201">
        <v>0</v>
      </c>
      <c r="F201">
        <v>36</v>
      </c>
      <c r="I201">
        <f>VLOOKUP(Datos[[#This Row],[Region]],$P$7:$S$61,2,FALSE)</f>
        <v>36</v>
      </c>
      <c r="J201" s="31">
        <f>VLOOKUP(Datos[[#This Row],[Mes]],$M$2:$N$13,2,FALSE)</f>
        <v>44593</v>
      </c>
      <c r="K201" s="31" t="str">
        <f>VLOOKUP(Datos[[#This Row],[Region]],$P$7:$S$61,4,FALSE)</f>
        <v>36 - Pontevedra</v>
      </c>
    </row>
    <row r="202" spans="1:11" x14ac:dyDescent="0.25">
      <c r="A202" t="s">
        <v>60</v>
      </c>
      <c r="B202" t="s">
        <v>19</v>
      </c>
      <c r="C202" t="s">
        <v>6</v>
      </c>
      <c r="D202">
        <v>0</v>
      </c>
      <c r="E202">
        <v>0</v>
      </c>
      <c r="F202">
        <v>36</v>
      </c>
      <c r="I202">
        <f>VLOOKUP(Datos[[#This Row],[Region]],$P$7:$S$61,2,FALSE)</f>
        <v>36</v>
      </c>
      <c r="J202" s="31">
        <f>VLOOKUP(Datos[[#This Row],[Mes]],$M$2:$N$13,2,FALSE)</f>
        <v>44621</v>
      </c>
      <c r="K202" s="31" t="str">
        <f>VLOOKUP(Datos[[#This Row],[Region]],$P$7:$S$61,4,FALSE)</f>
        <v>36 - Pontevedra</v>
      </c>
    </row>
    <row r="203" spans="1:11" x14ac:dyDescent="0.25">
      <c r="A203" t="s">
        <v>60</v>
      </c>
      <c r="B203" t="s">
        <v>19</v>
      </c>
      <c r="C203" t="s">
        <v>7</v>
      </c>
      <c r="D203">
        <v>0</v>
      </c>
      <c r="E203">
        <v>0</v>
      </c>
      <c r="F203">
        <v>36</v>
      </c>
      <c r="I203">
        <f>VLOOKUP(Datos[[#This Row],[Region]],$P$7:$S$61,2,FALSE)</f>
        <v>36</v>
      </c>
      <c r="J203" s="31">
        <f>VLOOKUP(Datos[[#This Row],[Mes]],$M$2:$N$13,2,FALSE)</f>
        <v>44652</v>
      </c>
      <c r="K203" s="31" t="str">
        <f>VLOOKUP(Datos[[#This Row],[Region]],$P$7:$S$61,4,FALSE)</f>
        <v>36 - Pontevedra</v>
      </c>
    </row>
    <row r="204" spans="1:11" x14ac:dyDescent="0.25">
      <c r="A204" t="s">
        <v>60</v>
      </c>
      <c r="B204" t="s">
        <v>19</v>
      </c>
      <c r="C204" t="s">
        <v>8</v>
      </c>
      <c r="D204">
        <v>0</v>
      </c>
      <c r="E204">
        <v>0</v>
      </c>
      <c r="F204">
        <v>36</v>
      </c>
      <c r="I204">
        <f>VLOOKUP(Datos[[#This Row],[Region]],$P$7:$S$61,2,FALSE)</f>
        <v>36</v>
      </c>
      <c r="J204" s="31">
        <f>VLOOKUP(Datos[[#This Row],[Mes]],$M$2:$N$13,2,FALSE)</f>
        <v>44682</v>
      </c>
      <c r="K204" s="31" t="str">
        <f>VLOOKUP(Datos[[#This Row],[Region]],$P$7:$S$61,4,FALSE)</f>
        <v>36 - Pontevedra</v>
      </c>
    </row>
    <row r="205" spans="1:11" x14ac:dyDescent="0.25">
      <c r="A205" t="s">
        <v>60</v>
      </c>
      <c r="B205" t="s">
        <v>19</v>
      </c>
      <c r="C205" t="s">
        <v>9</v>
      </c>
      <c r="D205">
        <v>0</v>
      </c>
      <c r="E205">
        <v>0</v>
      </c>
      <c r="F205">
        <v>36</v>
      </c>
      <c r="I205">
        <f>VLOOKUP(Datos[[#This Row],[Region]],$P$7:$S$61,2,FALSE)</f>
        <v>36</v>
      </c>
      <c r="J205" s="31">
        <f>VLOOKUP(Datos[[#This Row],[Mes]],$M$2:$N$13,2,FALSE)</f>
        <v>44713</v>
      </c>
      <c r="K205" s="31" t="str">
        <f>VLOOKUP(Datos[[#This Row],[Region]],$P$7:$S$61,4,FALSE)</f>
        <v>36 - Pontevedra</v>
      </c>
    </row>
    <row r="206" spans="1:11" x14ac:dyDescent="0.25">
      <c r="A206" t="s">
        <v>90</v>
      </c>
      <c r="B206" t="s">
        <v>19</v>
      </c>
      <c r="C206" t="s">
        <v>4</v>
      </c>
      <c r="D206">
        <v>0</v>
      </c>
      <c r="E206">
        <v>0</v>
      </c>
      <c r="F206">
        <v>37</v>
      </c>
      <c r="I206">
        <f>VLOOKUP(Datos[[#This Row],[Region]],$P$7:$S$61,2,FALSE)</f>
        <v>37</v>
      </c>
      <c r="J206" s="31">
        <f>VLOOKUP(Datos[[#This Row],[Mes]],$M$2:$N$13,2,FALSE)</f>
        <v>44562</v>
      </c>
      <c r="K206" s="31" t="str">
        <f>VLOOKUP(Datos[[#This Row],[Region]],$P$7:$S$61,4,FALSE)</f>
        <v>37 - Salamanca</v>
      </c>
    </row>
    <row r="207" spans="1:11" x14ac:dyDescent="0.25">
      <c r="A207" t="s">
        <v>90</v>
      </c>
      <c r="B207" t="s">
        <v>19</v>
      </c>
      <c r="C207" t="s">
        <v>5</v>
      </c>
      <c r="D207">
        <v>0</v>
      </c>
      <c r="E207">
        <v>0</v>
      </c>
      <c r="F207">
        <v>37</v>
      </c>
      <c r="I207">
        <f>VLOOKUP(Datos[[#This Row],[Region]],$P$7:$S$61,2,FALSE)</f>
        <v>37</v>
      </c>
      <c r="J207" s="31">
        <f>VLOOKUP(Datos[[#This Row],[Mes]],$M$2:$N$13,2,FALSE)</f>
        <v>44593</v>
      </c>
      <c r="K207" s="31" t="str">
        <f>VLOOKUP(Datos[[#This Row],[Region]],$P$7:$S$61,4,FALSE)</f>
        <v>37 - Salamanca</v>
      </c>
    </row>
    <row r="208" spans="1:11" x14ac:dyDescent="0.25">
      <c r="A208" t="s">
        <v>90</v>
      </c>
      <c r="B208" t="s">
        <v>19</v>
      </c>
      <c r="C208" t="s">
        <v>6</v>
      </c>
      <c r="D208">
        <v>0</v>
      </c>
      <c r="E208">
        <v>0</v>
      </c>
      <c r="F208">
        <v>37</v>
      </c>
      <c r="I208">
        <f>VLOOKUP(Datos[[#This Row],[Region]],$P$7:$S$61,2,FALSE)</f>
        <v>37</v>
      </c>
      <c r="J208" s="31">
        <f>VLOOKUP(Datos[[#This Row],[Mes]],$M$2:$N$13,2,FALSE)</f>
        <v>44621</v>
      </c>
      <c r="K208" s="31" t="str">
        <f>VLOOKUP(Datos[[#This Row],[Region]],$P$7:$S$61,4,FALSE)</f>
        <v>37 - Salamanca</v>
      </c>
    </row>
    <row r="209" spans="1:11" x14ac:dyDescent="0.25">
      <c r="A209" t="s">
        <v>90</v>
      </c>
      <c r="B209" t="s">
        <v>19</v>
      </c>
      <c r="C209" t="s">
        <v>7</v>
      </c>
      <c r="D209">
        <v>0</v>
      </c>
      <c r="E209">
        <v>0</v>
      </c>
      <c r="F209">
        <v>37</v>
      </c>
      <c r="I209">
        <f>VLOOKUP(Datos[[#This Row],[Region]],$P$7:$S$61,2,FALSE)</f>
        <v>37</v>
      </c>
      <c r="J209" s="31">
        <f>VLOOKUP(Datos[[#This Row],[Mes]],$M$2:$N$13,2,FALSE)</f>
        <v>44652</v>
      </c>
      <c r="K209" s="31" t="str">
        <f>VLOOKUP(Datos[[#This Row],[Region]],$P$7:$S$61,4,FALSE)</f>
        <v>37 - Salamanca</v>
      </c>
    </row>
    <row r="210" spans="1:11" x14ac:dyDescent="0.25">
      <c r="A210" t="s">
        <v>90</v>
      </c>
      <c r="B210" t="s">
        <v>19</v>
      </c>
      <c r="C210" t="s">
        <v>8</v>
      </c>
      <c r="D210">
        <v>0</v>
      </c>
      <c r="E210">
        <v>0</v>
      </c>
      <c r="F210">
        <v>37</v>
      </c>
      <c r="I210">
        <f>VLOOKUP(Datos[[#This Row],[Region]],$P$7:$S$61,2,FALSE)</f>
        <v>37</v>
      </c>
      <c r="J210" s="31">
        <f>VLOOKUP(Datos[[#This Row],[Mes]],$M$2:$N$13,2,FALSE)</f>
        <v>44682</v>
      </c>
      <c r="K210" s="31" t="str">
        <f>VLOOKUP(Datos[[#This Row],[Region]],$P$7:$S$61,4,FALSE)</f>
        <v>37 - Salamanca</v>
      </c>
    </row>
    <row r="211" spans="1:11" x14ac:dyDescent="0.25">
      <c r="A211" t="s">
        <v>90</v>
      </c>
      <c r="B211" t="s">
        <v>19</v>
      </c>
      <c r="C211" t="s">
        <v>9</v>
      </c>
      <c r="D211">
        <v>0</v>
      </c>
      <c r="E211">
        <v>0</v>
      </c>
      <c r="F211">
        <v>37</v>
      </c>
      <c r="I211">
        <f>VLOOKUP(Datos[[#This Row],[Region]],$P$7:$S$61,2,FALSE)</f>
        <v>37</v>
      </c>
      <c r="J211" s="31">
        <f>VLOOKUP(Datos[[#This Row],[Mes]],$M$2:$N$13,2,FALSE)</f>
        <v>44713</v>
      </c>
      <c r="K211" s="31" t="str">
        <f>VLOOKUP(Datos[[#This Row],[Region]],$P$7:$S$61,4,FALSE)</f>
        <v>37 - Salamanca</v>
      </c>
    </row>
    <row r="212" spans="1:11" x14ac:dyDescent="0.25">
      <c r="A212" t="s">
        <v>89</v>
      </c>
      <c r="B212" t="s">
        <v>19</v>
      </c>
      <c r="C212" t="s">
        <v>4</v>
      </c>
      <c r="D212">
        <v>0</v>
      </c>
      <c r="E212">
        <v>0</v>
      </c>
      <c r="F212">
        <v>38</v>
      </c>
      <c r="I212">
        <f>VLOOKUP(Datos[[#This Row],[Region]],$P$7:$S$61,2,FALSE)</f>
        <v>38</v>
      </c>
      <c r="J212" s="31">
        <f>VLOOKUP(Datos[[#This Row],[Mes]],$M$2:$N$13,2,FALSE)</f>
        <v>44562</v>
      </c>
      <c r="K212" s="31" t="str">
        <f>VLOOKUP(Datos[[#This Row],[Region]],$P$7:$S$61,4,FALSE)</f>
        <v>38 - Santa Cruz de Tenerife</v>
      </c>
    </row>
    <row r="213" spans="1:11" x14ac:dyDescent="0.25">
      <c r="A213" t="s">
        <v>89</v>
      </c>
      <c r="B213" t="s">
        <v>19</v>
      </c>
      <c r="C213" t="s">
        <v>5</v>
      </c>
      <c r="D213">
        <v>0</v>
      </c>
      <c r="E213">
        <v>0</v>
      </c>
      <c r="F213">
        <v>38</v>
      </c>
      <c r="I213">
        <f>VLOOKUP(Datos[[#This Row],[Region]],$P$7:$S$61,2,FALSE)</f>
        <v>38</v>
      </c>
      <c r="J213" s="31">
        <f>VLOOKUP(Datos[[#This Row],[Mes]],$M$2:$N$13,2,FALSE)</f>
        <v>44593</v>
      </c>
      <c r="K213" s="31" t="str">
        <f>VLOOKUP(Datos[[#This Row],[Region]],$P$7:$S$61,4,FALSE)</f>
        <v>38 - Santa Cruz de Tenerife</v>
      </c>
    </row>
    <row r="214" spans="1:11" x14ac:dyDescent="0.25">
      <c r="A214" t="s">
        <v>89</v>
      </c>
      <c r="B214" t="s">
        <v>19</v>
      </c>
      <c r="C214" t="s">
        <v>6</v>
      </c>
      <c r="D214">
        <v>0</v>
      </c>
      <c r="E214">
        <v>0</v>
      </c>
      <c r="F214">
        <v>38</v>
      </c>
      <c r="I214">
        <f>VLOOKUP(Datos[[#This Row],[Region]],$P$7:$S$61,2,FALSE)</f>
        <v>38</v>
      </c>
      <c r="J214" s="31">
        <f>VLOOKUP(Datos[[#This Row],[Mes]],$M$2:$N$13,2,FALSE)</f>
        <v>44621</v>
      </c>
      <c r="K214" s="31" t="str">
        <f>VLOOKUP(Datos[[#This Row],[Region]],$P$7:$S$61,4,FALSE)</f>
        <v>38 - Santa Cruz de Tenerife</v>
      </c>
    </row>
    <row r="215" spans="1:11" x14ac:dyDescent="0.25">
      <c r="A215" t="s">
        <v>89</v>
      </c>
      <c r="B215" t="s">
        <v>19</v>
      </c>
      <c r="C215" t="s">
        <v>7</v>
      </c>
      <c r="D215">
        <v>0</v>
      </c>
      <c r="E215">
        <v>0</v>
      </c>
      <c r="F215">
        <v>38</v>
      </c>
      <c r="I215">
        <f>VLOOKUP(Datos[[#This Row],[Region]],$P$7:$S$61,2,FALSE)</f>
        <v>38</v>
      </c>
      <c r="J215" s="31">
        <f>VLOOKUP(Datos[[#This Row],[Mes]],$M$2:$N$13,2,FALSE)</f>
        <v>44652</v>
      </c>
      <c r="K215" s="31" t="str">
        <f>VLOOKUP(Datos[[#This Row],[Region]],$P$7:$S$61,4,FALSE)</f>
        <v>38 - Santa Cruz de Tenerife</v>
      </c>
    </row>
    <row r="216" spans="1:11" x14ac:dyDescent="0.25">
      <c r="A216" t="s">
        <v>89</v>
      </c>
      <c r="B216" t="s">
        <v>19</v>
      </c>
      <c r="C216" t="s">
        <v>8</v>
      </c>
      <c r="D216">
        <v>0</v>
      </c>
      <c r="E216">
        <v>0</v>
      </c>
      <c r="F216">
        <v>38</v>
      </c>
      <c r="I216">
        <f>VLOOKUP(Datos[[#This Row],[Region]],$P$7:$S$61,2,FALSE)</f>
        <v>38</v>
      </c>
      <c r="J216" s="31">
        <f>VLOOKUP(Datos[[#This Row],[Mes]],$M$2:$N$13,2,FALSE)</f>
        <v>44682</v>
      </c>
      <c r="K216" s="31" t="str">
        <f>VLOOKUP(Datos[[#This Row],[Region]],$P$7:$S$61,4,FALSE)</f>
        <v>38 - Santa Cruz de Tenerife</v>
      </c>
    </row>
    <row r="217" spans="1:11" x14ac:dyDescent="0.25">
      <c r="A217" t="s">
        <v>89</v>
      </c>
      <c r="B217" t="s">
        <v>19</v>
      </c>
      <c r="C217" t="s">
        <v>9</v>
      </c>
      <c r="D217">
        <v>0</v>
      </c>
      <c r="E217">
        <v>0</v>
      </c>
      <c r="F217">
        <v>38</v>
      </c>
      <c r="I217">
        <f>VLOOKUP(Datos[[#This Row],[Region]],$P$7:$S$61,2,FALSE)</f>
        <v>38</v>
      </c>
      <c r="J217" s="31">
        <f>VLOOKUP(Datos[[#This Row],[Mes]],$M$2:$N$13,2,FALSE)</f>
        <v>44713</v>
      </c>
      <c r="K217" s="31" t="str">
        <f>VLOOKUP(Datos[[#This Row],[Region]],$P$7:$S$61,4,FALSE)</f>
        <v>38 - Santa Cruz de Tenerife</v>
      </c>
    </row>
    <row r="218" spans="1:11" x14ac:dyDescent="0.25">
      <c r="A218" t="s">
        <v>78</v>
      </c>
      <c r="B218" t="s">
        <v>19</v>
      </c>
      <c r="C218" t="s">
        <v>4</v>
      </c>
      <c r="D218">
        <v>0</v>
      </c>
      <c r="E218">
        <v>0</v>
      </c>
      <c r="F218">
        <v>39</v>
      </c>
      <c r="I218">
        <f>VLOOKUP(Datos[[#This Row],[Region]],$P$7:$S$61,2,FALSE)</f>
        <v>39</v>
      </c>
      <c r="J218" s="31">
        <f>VLOOKUP(Datos[[#This Row],[Mes]],$M$2:$N$13,2,FALSE)</f>
        <v>44562</v>
      </c>
      <c r="K218" s="31" t="str">
        <f>VLOOKUP(Datos[[#This Row],[Region]],$P$7:$S$61,4,FALSE)</f>
        <v>39 - Cantabria</v>
      </c>
    </row>
    <row r="219" spans="1:11" x14ac:dyDescent="0.25">
      <c r="A219" t="s">
        <v>78</v>
      </c>
      <c r="B219" t="s">
        <v>19</v>
      </c>
      <c r="C219" t="s">
        <v>5</v>
      </c>
      <c r="D219">
        <v>0</v>
      </c>
      <c r="E219">
        <v>0</v>
      </c>
      <c r="F219">
        <v>39</v>
      </c>
      <c r="I219">
        <f>VLOOKUP(Datos[[#This Row],[Region]],$P$7:$S$61,2,FALSE)</f>
        <v>39</v>
      </c>
      <c r="J219" s="31">
        <f>VLOOKUP(Datos[[#This Row],[Mes]],$M$2:$N$13,2,FALSE)</f>
        <v>44593</v>
      </c>
      <c r="K219" s="31" t="str">
        <f>VLOOKUP(Datos[[#This Row],[Region]],$P$7:$S$61,4,FALSE)</f>
        <v>39 - Cantabria</v>
      </c>
    </row>
    <row r="220" spans="1:11" x14ac:dyDescent="0.25">
      <c r="A220" t="s">
        <v>78</v>
      </c>
      <c r="B220" t="s">
        <v>19</v>
      </c>
      <c r="C220" t="s">
        <v>6</v>
      </c>
      <c r="D220">
        <v>0</v>
      </c>
      <c r="E220">
        <v>0</v>
      </c>
      <c r="F220">
        <v>39</v>
      </c>
      <c r="I220">
        <f>VLOOKUP(Datos[[#This Row],[Region]],$P$7:$S$61,2,FALSE)</f>
        <v>39</v>
      </c>
      <c r="J220" s="31">
        <f>VLOOKUP(Datos[[#This Row],[Mes]],$M$2:$N$13,2,FALSE)</f>
        <v>44621</v>
      </c>
      <c r="K220" s="31" t="str">
        <f>VLOOKUP(Datos[[#This Row],[Region]],$P$7:$S$61,4,FALSE)</f>
        <v>39 - Cantabria</v>
      </c>
    </row>
    <row r="221" spans="1:11" x14ac:dyDescent="0.25">
      <c r="A221" t="s">
        <v>78</v>
      </c>
      <c r="B221" t="s">
        <v>19</v>
      </c>
      <c r="C221" t="s">
        <v>7</v>
      </c>
      <c r="D221">
        <v>0</v>
      </c>
      <c r="E221">
        <v>0</v>
      </c>
      <c r="F221">
        <v>39</v>
      </c>
      <c r="I221">
        <f>VLOOKUP(Datos[[#This Row],[Region]],$P$7:$S$61,2,FALSE)</f>
        <v>39</v>
      </c>
      <c r="J221" s="31">
        <f>VLOOKUP(Datos[[#This Row],[Mes]],$M$2:$N$13,2,FALSE)</f>
        <v>44652</v>
      </c>
      <c r="K221" s="31" t="str">
        <f>VLOOKUP(Datos[[#This Row],[Region]],$P$7:$S$61,4,FALSE)</f>
        <v>39 - Cantabria</v>
      </c>
    </row>
    <row r="222" spans="1:11" x14ac:dyDescent="0.25">
      <c r="A222" t="s">
        <v>78</v>
      </c>
      <c r="B222" t="s">
        <v>19</v>
      </c>
      <c r="C222" t="s">
        <v>8</v>
      </c>
      <c r="D222">
        <v>0</v>
      </c>
      <c r="E222">
        <v>0</v>
      </c>
      <c r="F222">
        <v>39</v>
      </c>
      <c r="I222">
        <f>VLOOKUP(Datos[[#This Row],[Region]],$P$7:$S$61,2,FALSE)</f>
        <v>39</v>
      </c>
      <c r="J222" s="31">
        <f>VLOOKUP(Datos[[#This Row],[Mes]],$M$2:$N$13,2,FALSE)</f>
        <v>44682</v>
      </c>
      <c r="K222" s="31" t="str">
        <f>VLOOKUP(Datos[[#This Row],[Region]],$P$7:$S$61,4,FALSE)</f>
        <v>39 - Cantabria</v>
      </c>
    </row>
    <row r="223" spans="1:11" x14ac:dyDescent="0.25">
      <c r="A223" t="s">
        <v>78</v>
      </c>
      <c r="B223" t="s">
        <v>19</v>
      </c>
      <c r="C223" t="s">
        <v>9</v>
      </c>
      <c r="D223">
        <v>0</v>
      </c>
      <c r="E223">
        <v>0</v>
      </c>
      <c r="F223">
        <v>39</v>
      </c>
      <c r="I223">
        <f>VLOOKUP(Datos[[#This Row],[Region]],$P$7:$S$61,2,FALSE)</f>
        <v>39</v>
      </c>
      <c r="J223" s="31">
        <f>VLOOKUP(Datos[[#This Row],[Mes]],$M$2:$N$13,2,FALSE)</f>
        <v>44713</v>
      </c>
      <c r="K223" s="31" t="str">
        <f>VLOOKUP(Datos[[#This Row],[Region]],$P$7:$S$61,4,FALSE)</f>
        <v>39 - Cantabria</v>
      </c>
    </row>
    <row r="224" spans="1:11" x14ac:dyDescent="0.25">
      <c r="A224" t="s">
        <v>96</v>
      </c>
      <c r="B224" t="s">
        <v>19</v>
      </c>
      <c r="C224" t="s">
        <v>4</v>
      </c>
      <c r="D224">
        <v>0</v>
      </c>
      <c r="E224">
        <v>0</v>
      </c>
      <c r="F224">
        <v>40</v>
      </c>
      <c r="I224">
        <f>VLOOKUP(Datos[[#This Row],[Region]],$P$7:$S$61,2,FALSE)</f>
        <v>40</v>
      </c>
      <c r="J224" s="31">
        <f>VLOOKUP(Datos[[#This Row],[Mes]],$M$2:$N$13,2,FALSE)</f>
        <v>44562</v>
      </c>
      <c r="K224" s="31" t="str">
        <f>VLOOKUP(Datos[[#This Row],[Region]],$P$7:$S$61,4,FALSE)</f>
        <v>40 - Segovia</v>
      </c>
    </row>
    <row r="225" spans="1:11" x14ac:dyDescent="0.25">
      <c r="A225" t="s">
        <v>96</v>
      </c>
      <c r="B225" t="s">
        <v>19</v>
      </c>
      <c r="C225" t="s">
        <v>5</v>
      </c>
      <c r="D225">
        <v>0</v>
      </c>
      <c r="E225">
        <v>0</v>
      </c>
      <c r="F225">
        <v>40</v>
      </c>
      <c r="I225">
        <f>VLOOKUP(Datos[[#This Row],[Region]],$P$7:$S$61,2,FALSE)</f>
        <v>40</v>
      </c>
      <c r="J225" s="31">
        <f>VLOOKUP(Datos[[#This Row],[Mes]],$M$2:$N$13,2,FALSE)</f>
        <v>44593</v>
      </c>
      <c r="K225" s="31" t="str">
        <f>VLOOKUP(Datos[[#This Row],[Region]],$P$7:$S$61,4,FALSE)</f>
        <v>40 - Segovia</v>
      </c>
    </row>
    <row r="226" spans="1:11" x14ac:dyDescent="0.25">
      <c r="A226" t="s">
        <v>96</v>
      </c>
      <c r="B226" t="s">
        <v>19</v>
      </c>
      <c r="C226" t="s">
        <v>6</v>
      </c>
      <c r="D226">
        <v>0</v>
      </c>
      <c r="E226">
        <v>0</v>
      </c>
      <c r="F226">
        <v>40</v>
      </c>
      <c r="I226">
        <f>VLOOKUP(Datos[[#This Row],[Region]],$P$7:$S$61,2,FALSE)</f>
        <v>40</v>
      </c>
      <c r="J226" s="31">
        <f>VLOOKUP(Datos[[#This Row],[Mes]],$M$2:$N$13,2,FALSE)</f>
        <v>44621</v>
      </c>
      <c r="K226" s="31" t="str">
        <f>VLOOKUP(Datos[[#This Row],[Region]],$P$7:$S$61,4,FALSE)</f>
        <v>40 - Segovia</v>
      </c>
    </row>
    <row r="227" spans="1:11" x14ac:dyDescent="0.25">
      <c r="A227" t="s">
        <v>96</v>
      </c>
      <c r="B227" t="s">
        <v>19</v>
      </c>
      <c r="C227" t="s">
        <v>7</v>
      </c>
      <c r="D227">
        <v>0</v>
      </c>
      <c r="E227">
        <v>0</v>
      </c>
      <c r="F227">
        <v>40</v>
      </c>
      <c r="I227">
        <f>VLOOKUP(Datos[[#This Row],[Region]],$P$7:$S$61,2,FALSE)</f>
        <v>40</v>
      </c>
      <c r="J227" s="31">
        <f>VLOOKUP(Datos[[#This Row],[Mes]],$M$2:$N$13,2,FALSE)</f>
        <v>44652</v>
      </c>
      <c r="K227" s="31" t="str">
        <f>VLOOKUP(Datos[[#This Row],[Region]],$P$7:$S$61,4,FALSE)</f>
        <v>40 - Segovia</v>
      </c>
    </row>
    <row r="228" spans="1:11" x14ac:dyDescent="0.25">
      <c r="A228" t="s">
        <v>96</v>
      </c>
      <c r="B228" t="s">
        <v>19</v>
      </c>
      <c r="C228" t="s">
        <v>8</v>
      </c>
      <c r="D228">
        <v>0</v>
      </c>
      <c r="E228">
        <v>0</v>
      </c>
      <c r="F228">
        <v>40</v>
      </c>
      <c r="I228">
        <f>VLOOKUP(Datos[[#This Row],[Region]],$P$7:$S$61,2,FALSE)</f>
        <v>40</v>
      </c>
      <c r="J228" s="31">
        <f>VLOOKUP(Datos[[#This Row],[Mes]],$M$2:$N$13,2,FALSE)</f>
        <v>44682</v>
      </c>
      <c r="K228" s="31" t="str">
        <f>VLOOKUP(Datos[[#This Row],[Region]],$P$7:$S$61,4,FALSE)</f>
        <v>40 - Segovia</v>
      </c>
    </row>
    <row r="229" spans="1:11" x14ac:dyDescent="0.25">
      <c r="A229" t="s">
        <v>96</v>
      </c>
      <c r="B229" t="s">
        <v>19</v>
      </c>
      <c r="C229" t="s">
        <v>9</v>
      </c>
      <c r="D229">
        <v>0</v>
      </c>
      <c r="E229">
        <v>0</v>
      </c>
      <c r="F229">
        <v>40</v>
      </c>
      <c r="I229">
        <f>VLOOKUP(Datos[[#This Row],[Region]],$P$7:$S$61,2,FALSE)</f>
        <v>40</v>
      </c>
      <c r="J229" s="31">
        <f>VLOOKUP(Datos[[#This Row],[Mes]],$M$2:$N$13,2,FALSE)</f>
        <v>44713</v>
      </c>
      <c r="K229" s="31" t="str">
        <f>VLOOKUP(Datos[[#This Row],[Region]],$P$7:$S$61,4,FALSE)</f>
        <v>40 - Segovia</v>
      </c>
    </row>
    <row r="230" spans="1:11" x14ac:dyDescent="0.25">
      <c r="A230" t="s">
        <v>61</v>
      </c>
      <c r="B230" t="s">
        <v>19</v>
      </c>
      <c r="C230" t="s">
        <v>4</v>
      </c>
      <c r="D230">
        <v>0</v>
      </c>
      <c r="E230">
        <v>0</v>
      </c>
      <c r="F230">
        <v>41</v>
      </c>
      <c r="I230">
        <f>VLOOKUP(Datos[[#This Row],[Region]],$P$7:$S$61,2,FALSE)</f>
        <v>41</v>
      </c>
      <c r="J230" s="31">
        <f>VLOOKUP(Datos[[#This Row],[Mes]],$M$2:$N$13,2,FALSE)</f>
        <v>44562</v>
      </c>
      <c r="K230" s="31" t="str">
        <f>VLOOKUP(Datos[[#This Row],[Region]],$P$7:$S$61,4,FALSE)</f>
        <v>41 - Sevilla</v>
      </c>
    </row>
    <row r="231" spans="1:11" x14ac:dyDescent="0.25">
      <c r="A231" t="s">
        <v>61</v>
      </c>
      <c r="B231" t="s">
        <v>19</v>
      </c>
      <c r="C231" t="s">
        <v>5</v>
      </c>
      <c r="D231">
        <v>0</v>
      </c>
      <c r="E231">
        <v>0</v>
      </c>
      <c r="F231">
        <v>41</v>
      </c>
      <c r="I231">
        <f>VLOOKUP(Datos[[#This Row],[Region]],$P$7:$S$61,2,FALSE)</f>
        <v>41</v>
      </c>
      <c r="J231" s="31">
        <f>VLOOKUP(Datos[[#This Row],[Mes]],$M$2:$N$13,2,FALSE)</f>
        <v>44593</v>
      </c>
      <c r="K231" s="31" t="str">
        <f>VLOOKUP(Datos[[#This Row],[Region]],$P$7:$S$61,4,FALSE)</f>
        <v>41 - Sevilla</v>
      </c>
    </row>
    <row r="232" spans="1:11" x14ac:dyDescent="0.25">
      <c r="A232" t="s">
        <v>61</v>
      </c>
      <c r="B232" t="s">
        <v>19</v>
      </c>
      <c r="C232" t="s">
        <v>6</v>
      </c>
      <c r="D232">
        <v>0</v>
      </c>
      <c r="E232">
        <v>0</v>
      </c>
      <c r="F232">
        <v>41</v>
      </c>
      <c r="I232">
        <f>VLOOKUP(Datos[[#This Row],[Region]],$P$7:$S$61,2,FALSE)</f>
        <v>41</v>
      </c>
      <c r="J232" s="31">
        <f>VLOOKUP(Datos[[#This Row],[Mes]],$M$2:$N$13,2,FALSE)</f>
        <v>44621</v>
      </c>
      <c r="K232" s="31" t="str">
        <f>VLOOKUP(Datos[[#This Row],[Region]],$P$7:$S$61,4,FALSE)</f>
        <v>41 - Sevilla</v>
      </c>
    </row>
    <row r="233" spans="1:11" x14ac:dyDescent="0.25">
      <c r="A233" t="s">
        <v>61</v>
      </c>
      <c r="B233" t="s">
        <v>19</v>
      </c>
      <c r="C233" t="s">
        <v>7</v>
      </c>
      <c r="D233">
        <v>0</v>
      </c>
      <c r="E233">
        <v>0</v>
      </c>
      <c r="F233">
        <v>41</v>
      </c>
      <c r="I233">
        <f>VLOOKUP(Datos[[#This Row],[Region]],$P$7:$S$61,2,FALSE)</f>
        <v>41</v>
      </c>
      <c r="J233" s="31">
        <f>VLOOKUP(Datos[[#This Row],[Mes]],$M$2:$N$13,2,FALSE)</f>
        <v>44652</v>
      </c>
      <c r="K233" s="31" t="str">
        <f>VLOOKUP(Datos[[#This Row],[Region]],$P$7:$S$61,4,FALSE)</f>
        <v>41 - Sevilla</v>
      </c>
    </row>
    <row r="234" spans="1:11" x14ac:dyDescent="0.25">
      <c r="A234" t="s">
        <v>61</v>
      </c>
      <c r="B234" t="s">
        <v>19</v>
      </c>
      <c r="C234" t="s">
        <v>8</v>
      </c>
      <c r="D234">
        <v>0</v>
      </c>
      <c r="E234">
        <v>0</v>
      </c>
      <c r="F234">
        <v>41</v>
      </c>
      <c r="I234">
        <f>VLOOKUP(Datos[[#This Row],[Region]],$P$7:$S$61,2,FALSE)</f>
        <v>41</v>
      </c>
      <c r="J234" s="31">
        <f>VLOOKUP(Datos[[#This Row],[Mes]],$M$2:$N$13,2,FALSE)</f>
        <v>44682</v>
      </c>
      <c r="K234" s="31" t="str">
        <f>VLOOKUP(Datos[[#This Row],[Region]],$P$7:$S$61,4,FALSE)</f>
        <v>41 - Sevilla</v>
      </c>
    </row>
    <row r="235" spans="1:11" x14ac:dyDescent="0.25">
      <c r="A235" t="s">
        <v>61</v>
      </c>
      <c r="B235" t="s">
        <v>19</v>
      </c>
      <c r="C235" t="s">
        <v>9</v>
      </c>
      <c r="D235">
        <v>0</v>
      </c>
      <c r="E235">
        <v>0</v>
      </c>
      <c r="F235">
        <v>41</v>
      </c>
      <c r="I235">
        <f>VLOOKUP(Datos[[#This Row],[Region]],$P$7:$S$61,2,FALSE)</f>
        <v>41</v>
      </c>
      <c r="J235" s="31">
        <f>VLOOKUP(Datos[[#This Row],[Mes]],$M$2:$N$13,2,FALSE)</f>
        <v>44713</v>
      </c>
      <c r="K235" s="31" t="str">
        <f>VLOOKUP(Datos[[#This Row],[Region]],$P$7:$S$61,4,FALSE)</f>
        <v>41 - Sevilla</v>
      </c>
    </row>
    <row r="236" spans="1:11" x14ac:dyDescent="0.25">
      <c r="A236" t="s">
        <v>88</v>
      </c>
      <c r="B236" t="s">
        <v>19</v>
      </c>
      <c r="C236" t="s">
        <v>4</v>
      </c>
      <c r="D236">
        <v>0</v>
      </c>
      <c r="E236">
        <v>0</v>
      </c>
      <c r="F236">
        <v>42</v>
      </c>
      <c r="I236">
        <f>VLOOKUP(Datos[[#This Row],[Region]],$P$7:$S$61,2,FALSE)</f>
        <v>42</v>
      </c>
      <c r="J236" s="31">
        <f>VLOOKUP(Datos[[#This Row],[Mes]],$M$2:$N$13,2,FALSE)</f>
        <v>44562</v>
      </c>
      <c r="K236" s="31" t="str">
        <f>VLOOKUP(Datos[[#This Row],[Region]],$P$7:$S$61,4,FALSE)</f>
        <v>42 - Soria</v>
      </c>
    </row>
    <row r="237" spans="1:11" x14ac:dyDescent="0.25">
      <c r="A237" t="s">
        <v>88</v>
      </c>
      <c r="B237" t="s">
        <v>19</v>
      </c>
      <c r="C237" t="s">
        <v>5</v>
      </c>
      <c r="D237">
        <v>0</v>
      </c>
      <c r="E237">
        <v>0</v>
      </c>
      <c r="F237">
        <v>42</v>
      </c>
      <c r="I237">
        <f>VLOOKUP(Datos[[#This Row],[Region]],$P$7:$S$61,2,FALSE)</f>
        <v>42</v>
      </c>
      <c r="J237" s="31">
        <f>VLOOKUP(Datos[[#This Row],[Mes]],$M$2:$N$13,2,FALSE)</f>
        <v>44593</v>
      </c>
      <c r="K237" s="31" t="str">
        <f>VLOOKUP(Datos[[#This Row],[Region]],$P$7:$S$61,4,FALSE)</f>
        <v>42 - Soria</v>
      </c>
    </row>
    <row r="238" spans="1:11" x14ac:dyDescent="0.25">
      <c r="A238" t="s">
        <v>88</v>
      </c>
      <c r="B238" t="s">
        <v>19</v>
      </c>
      <c r="C238" t="s">
        <v>6</v>
      </c>
      <c r="D238">
        <v>0</v>
      </c>
      <c r="E238">
        <v>0</v>
      </c>
      <c r="F238">
        <v>42</v>
      </c>
      <c r="I238">
        <f>VLOOKUP(Datos[[#This Row],[Region]],$P$7:$S$61,2,FALSE)</f>
        <v>42</v>
      </c>
      <c r="J238" s="31">
        <f>VLOOKUP(Datos[[#This Row],[Mes]],$M$2:$N$13,2,FALSE)</f>
        <v>44621</v>
      </c>
      <c r="K238" s="31" t="str">
        <f>VLOOKUP(Datos[[#This Row],[Region]],$P$7:$S$61,4,FALSE)</f>
        <v>42 - Soria</v>
      </c>
    </row>
    <row r="239" spans="1:11" x14ac:dyDescent="0.25">
      <c r="A239" t="s">
        <v>88</v>
      </c>
      <c r="B239" t="s">
        <v>19</v>
      </c>
      <c r="C239" t="s">
        <v>7</v>
      </c>
      <c r="D239">
        <v>0</v>
      </c>
      <c r="E239">
        <v>0</v>
      </c>
      <c r="F239">
        <v>42</v>
      </c>
      <c r="I239">
        <f>VLOOKUP(Datos[[#This Row],[Region]],$P$7:$S$61,2,FALSE)</f>
        <v>42</v>
      </c>
      <c r="J239" s="31">
        <f>VLOOKUP(Datos[[#This Row],[Mes]],$M$2:$N$13,2,FALSE)</f>
        <v>44652</v>
      </c>
      <c r="K239" s="31" t="str">
        <f>VLOOKUP(Datos[[#This Row],[Region]],$P$7:$S$61,4,FALSE)</f>
        <v>42 - Soria</v>
      </c>
    </row>
    <row r="240" spans="1:11" x14ac:dyDescent="0.25">
      <c r="A240" t="s">
        <v>88</v>
      </c>
      <c r="B240" t="s">
        <v>19</v>
      </c>
      <c r="C240" t="s">
        <v>8</v>
      </c>
      <c r="D240">
        <v>0</v>
      </c>
      <c r="E240">
        <v>0</v>
      </c>
      <c r="F240">
        <v>42</v>
      </c>
      <c r="I240">
        <f>VLOOKUP(Datos[[#This Row],[Region]],$P$7:$S$61,2,FALSE)</f>
        <v>42</v>
      </c>
      <c r="J240" s="31">
        <f>VLOOKUP(Datos[[#This Row],[Mes]],$M$2:$N$13,2,FALSE)</f>
        <v>44682</v>
      </c>
      <c r="K240" s="31" t="str">
        <f>VLOOKUP(Datos[[#This Row],[Region]],$P$7:$S$61,4,FALSE)</f>
        <v>42 - Soria</v>
      </c>
    </row>
    <row r="241" spans="1:11" x14ac:dyDescent="0.25">
      <c r="A241" t="s">
        <v>88</v>
      </c>
      <c r="B241" t="s">
        <v>19</v>
      </c>
      <c r="C241" t="s">
        <v>9</v>
      </c>
      <c r="D241">
        <v>0</v>
      </c>
      <c r="E241">
        <v>0</v>
      </c>
      <c r="F241">
        <v>42</v>
      </c>
      <c r="I241">
        <f>VLOOKUP(Datos[[#This Row],[Region]],$P$7:$S$61,2,FALSE)</f>
        <v>42</v>
      </c>
      <c r="J241" s="31">
        <f>VLOOKUP(Datos[[#This Row],[Mes]],$M$2:$N$13,2,FALSE)</f>
        <v>44713</v>
      </c>
      <c r="K241" s="31" t="str">
        <f>VLOOKUP(Datos[[#This Row],[Region]],$P$7:$S$61,4,FALSE)</f>
        <v>42 - Soria</v>
      </c>
    </row>
    <row r="242" spans="1:11" x14ac:dyDescent="0.25">
      <c r="A242" t="s">
        <v>87</v>
      </c>
      <c r="B242" t="s">
        <v>19</v>
      </c>
      <c r="C242" t="s">
        <v>4</v>
      </c>
      <c r="D242">
        <v>0</v>
      </c>
      <c r="E242">
        <v>0</v>
      </c>
      <c r="F242">
        <v>44</v>
      </c>
      <c r="I242">
        <f>VLOOKUP(Datos[[#This Row],[Region]],$P$7:$S$61,2,FALSE)</f>
        <v>44</v>
      </c>
      <c r="J242" s="31">
        <f>VLOOKUP(Datos[[#This Row],[Mes]],$M$2:$N$13,2,FALSE)</f>
        <v>44562</v>
      </c>
      <c r="K242" s="31" t="str">
        <f>VLOOKUP(Datos[[#This Row],[Region]],$P$7:$S$61,4,FALSE)</f>
        <v>44 - Teruel</v>
      </c>
    </row>
    <row r="243" spans="1:11" x14ac:dyDescent="0.25">
      <c r="A243" t="s">
        <v>87</v>
      </c>
      <c r="B243" t="s">
        <v>19</v>
      </c>
      <c r="C243" t="s">
        <v>5</v>
      </c>
      <c r="D243">
        <v>0</v>
      </c>
      <c r="E243">
        <v>0</v>
      </c>
      <c r="F243">
        <v>44</v>
      </c>
      <c r="I243">
        <f>VLOOKUP(Datos[[#This Row],[Region]],$P$7:$S$61,2,FALSE)</f>
        <v>44</v>
      </c>
      <c r="J243" s="31">
        <f>VLOOKUP(Datos[[#This Row],[Mes]],$M$2:$N$13,2,FALSE)</f>
        <v>44593</v>
      </c>
      <c r="K243" s="31" t="str">
        <f>VLOOKUP(Datos[[#This Row],[Region]],$P$7:$S$61,4,FALSE)</f>
        <v>44 - Teruel</v>
      </c>
    </row>
    <row r="244" spans="1:11" x14ac:dyDescent="0.25">
      <c r="A244" t="s">
        <v>87</v>
      </c>
      <c r="B244" t="s">
        <v>19</v>
      </c>
      <c r="C244" t="s">
        <v>6</v>
      </c>
      <c r="D244">
        <v>0</v>
      </c>
      <c r="E244">
        <v>0</v>
      </c>
      <c r="F244">
        <v>44</v>
      </c>
      <c r="I244">
        <f>VLOOKUP(Datos[[#This Row],[Region]],$P$7:$S$61,2,FALSE)</f>
        <v>44</v>
      </c>
      <c r="J244" s="31">
        <f>VLOOKUP(Datos[[#This Row],[Mes]],$M$2:$N$13,2,FALSE)</f>
        <v>44621</v>
      </c>
      <c r="K244" s="31" t="str">
        <f>VLOOKUP(Datos[[#This Row],[Region]],$P$7:$S$61,4,FALSE)</f>
        <v>44 - Teruel</v>
      </c>
    </row>
    <row r="245" spans="1:11" x14ac:dyDescent="0.25">
      <c r="A245" t="s">
        <v>87</v>
      </c>
      <c r="B245" t="s">
        <v>19</v>
      </c>
      <c r="C245" t="s">
        <v>7</v>
      </c>
      <c r="D245">
        <v>0</v>
      </c>
      <c r="E245">
        <v>0</v>
      </c>
      <c r="F245">
        <v>44</v>
      </c>
      <c r="I245">
        <f>VLOOKUP(Datos[[#This Row],[Region]],$P$7:$S$61,2,FALSE)</f>
        <v>44</v>
      </c>
      <c r="J245" s="31">
        <f>VLOOKUP(Datos[[#This Row],[Mes]],$M$2:$N$13,2,FALSE)</f>
        <v>44652</v>
      </c>
      <c r="K245" s="31" t="str">
        <f>VLOOKUP(Datos[[#This Row],[Region]],$P$7:$S$61,4,FALSE)</f>
        <v>44 - Teruel</v>
      </c>
    </row>
    <row r="246" spans="1:11" x14ac:dyDescent="0.25">
      <c r="A246" t="s">
        <v>87</v>
      </c>
      <c r="B246" t="s">
        <v>19</v>
      </c>
      <c r="C246" t="s">
        <v>8</v>
      </c>
      <c r="D246">
        <v>0</v>
      </c>
      <c r="E246">
        <v>0</v>
      </c>
      <c r="F246">
        <v>44</v>
      </c>
      <c r="I246">
        <f>VLOOKUP(Datos[[#This Row],[Region]],$P$7:$S$61,2,FALSE)</f>
        <v>44</v>
      </c>
      <c r="J246" s="31">
        <f>VLOOKUP(Datos[[#This Row],[Mes]],$M$2:$N$13,2,FALSE)</f>
        <v>44682</v>
      </c>
      <c r="K246" s="31" t="str">
        <f>VLOOKUP(Datos[[#This Row],[Region]],$P$7:$S$61,4,FALSE)</f>
        <v>44 - Teruel</v>
      </c>
    </row>
    <row r="247" spans="1:11" x14ac:dyDescent="0.25">
      <c r="A247" t="s">
        <v>87</v>
      </c>
      <c r="B247" t="s">
        <v>19</v>
      </c>
      <c r="C247" t="s">
        <v>9</v>
      </c>
      <c r="D247">
        <v>0</v>
      </c>
      <c r="E247">
        <v>0</v>
      </c>
      <c r="F247">
        <v>44</v>
      </c>
      <c r="I247">
        <f>VLOOKUP(Datos[[#This Row],[Region]],$P$7:$S$61,2,FALSE)</f>
        <v>44</v>
      </c>
      <c r="J247" s="31">
        <f>VLOOKUP(Datos[[#This Row],[Mes]],$M$2:$N$13,2,FALSE)</f>
        <v>44713</v>
      </c>
      <c r="K247" s="31" t="str">
        <f>VLOOKUP(Datos[[#This Row],[Region]],$P$7:$S$61,4,FALSE)</f>
        <v>44 - Teruel</v>
      </c>
    </row>
    <row r="248" spans="1:11" x14ac:dyDescent="0.25">
      <c r="A248" t="s">
        <v>86</v>
      </c>
      <c r="B248" t="s">
        <v>19</v>
      </c>
      <c r="C248" t="s">
        <v>4</v>
      </c>
      <c r="D248">
        <v>0</v>
      </c>
      <c r="E248">
        <v>0</v>
      </c>
      <c r="F248">
        <v>45</v>
      </c>
      <c r="I248">
        <f>VLOOKUP(Datos[[#This Row],[Region]],$P$7:$S$61,2,FALSE)</f>
        <v>45</v>
      </c>
      <c r="J248" s="31">
        <f>VLOOKUP(Datos[[#This Row],[Mes]],$M$2:$N$13,2,FALSE)</f>
        <v>44562</v>
      </c>
      <c r="K248" s="31" t="str">
        <f>VLOOKUP(Datos[[#This Row],[Region]],$P$7:$S$61,4,FALSE)</f>
        <v>45 - Toledo</v>
      </c>
    </row>
    <row r="249" spans="1:11" x14ac:dyDescent="0.25">
      <c r="A249" t="s">
        <v>86</v>
      </c>
      <c r="B249" t="s">
        <v>19</v>
      </c>
      <c r="C249" t="s">
        <v>5</v>
      </c>
      <c r="D249">
        <v>0</v>
      </c>
      <c r="E249">
        <v>0</v>
      </c>
      <c r="F249">
        <v>45</v>
      </c>
      <c r="I249">
        <f>VLOOKUP(Datos[[#This Row],[Region]],$P$7:$S$61,2,FALSE)</f>
        <v>45</v>
      </c>
      <c r="J249" s="31">
        <f>VLOOKUP(Datos[[#This Row],[Mes]],$M$2:$N$13,2,FALSE)</f>
        <v>44593</v>
      </c>
      <c r="K249" s="31" t="str">
        <f>VLOOKUP(Datos[[#This Row],[Region]],$P$7:$S$61,4,FALSE)</f>
        <v>45 - Toledo</v>
      </c>
    </row>
    <row r="250" spans="1:11" x14ac:dyDescent="0.25">
      <c r="A250" t="s">
        <v>86</v>
      </c>
      <c r="B250" t="s">
        <v>19</v>
      </c>
      <c r="C250" t="s">
        <v>6</v>
      </c>
      <c r="D250">
        <v>0</v>
      </c>
      <c r="E250">
        <v>0</v>
      </c>
      <c r="F250">
        <v>45</v>
      </c>
      <c r="I250">
        <f>VLOOKUP(Datos[[#This Row],[Region]],$P$7:$S$61,2,FALSE)</f>
        <v>45</v>
      </c>
      <c r="J250" s="31">
        <f>VLOOKUP(Datos[[#This Row],[Mes]],$M$2:$N$13,2,FALSE)</f>
        <v>44621</v>
      </c>
      <c r="K250" s="31" t="str">
        <f>VLOOKUP(Datos[[#This Row],[Region]],$P$7:$S$61,4,FALSE)</f>
        <v>45 - Toledo</v>
      </c>
    </row>
    <row r="251" spans="1:11" x14ac:dyDescent="0.25">
      <c r="A251" t="s">
        <v>86</v>
      </c>
      <c r="B251" t="s">
        <v>19</v>
      </c>
      <c r="C251" t="s">
        <v>7</v>
      </c>
      <c r="D251">
        <v>0</v>
      </c>
      <c r="E251">
        <v>0</v>
      </c>
      <c r="F251">
        <v>45</v>
      </c>
      <c r="I251">
        <f>VLOOKUP(Datos[[#This Row],[Region]],$P$7:$S$61,2,FALSE)</f>
        <v>45</v>
      </c>
      <c r="J251" s="31">
        <f>VLOOKUP(Datos[[#This Row],[Mes]],$M$2:$N$13,2,FALSE)</f>
        <v>44652</v>
      </c>
      <c r="K251" s="31" t="str">
        <f>VLOOKUP(Datos[[#This Row],[Region]],$P$7:$S$61,4,FALSE)</f>
        <v>45 - Toledo</v>
      </c>
    </row>
    <row r="252" spans="1:11" x14ac:dyDescent="0.25">
      <c r="A252" t="s">
        <v>86</v>
      </c>
      <c r="B252" t="s">
        <v>19</v>
      </c>
      <c r="C252" t="s">
        <v>8</v>
      </c>
      <c r="D252">
        <v>0</v>
      </c>
      <c r="E252">
        <v>0</v>
      </c>
      <c r="F252">
        <v>45</v>
      </c>
      <c r="I252">
        <f>VLOOKUP(Datos[[#This Row],[Region]],$P$7:$S$61,2,FALSE)</f>
        <v>45</v>
      </c>
      <c r="J252" s="31">
        <f>VLOOKUP(Datos[[#This Row],[Mes]],$M$2:$N$13,2,FALSE)</f>
        <v>44682</v>
      </c>
      <c r="K252" s="31" t="str">
        <f>VLOOKUP(Datos[[#This Row],[Region]],$P$7:$S$61,4,FALSE)</f>
        <v>45 - Toledo</v>
      </c>
    </row>
    <row r="253" spans="1:11" x14ac:dyDescent="0.25">
      <c r="A253" t="s">
        <v>86</v>
      </c>
      <c r="B253" t="s">
        <v>19</v>
      </c>
      <c r="C253" t="s">
        <v>9</v>
      </c>
      <c r="D253">
        <v>0</v>
      </c>
      <c r="E253">
        <v>0</v>
      </c>
      <c r="F253">
        <v>45</v>
      </c>
      <c r="I253">
        <f>VLOOKUP(Datos[[#This Row],[Region]],$P$7:$S$61,2,FALSE)</f>
        <v>45</v>
      </c>
      <c r="J253" s="31">
        <f>VLOOKUP(Datos[[#This Row],[Mes]],$M$2:$N$13,2,FALSE)</f>
        <v>44713</v>
      </c>
      <c r="K253" s="31" t="str">
        <f>VLOOKUP(Datos[[#This Row],[Region]],$P$7:$S$61,4,FALSE)</f>
        <v>45 - Toledo</v>
      </c>
    </row>
    <row r="254" spans="1:11" x14ac:dyDescent="0.25">
      <c r="A254" t="s">
        <v>85</v>
      </c>
      <c r="B254" t="s">
        <v>19</v>
      </c>
      <c r="C254" t="s">
        <v>4</v>
      </c>
      <c r="D254">
        <v>0</v>
      </c>
      <c r="E254">
        <v>0</v>
      </c>
      <c r="F254">
        <v>47</v>
      </c>
      <c r="I254">
        <f>VLOOKUP(Datos[[#This Row],[Region]],$P$7:$S$61,2,FALSE)</f>
        <v>47</v>
      </c>
      <c r="J254" s="31">
        <f>VLOOKUP(Datos[[#This Row],[Mes]],$M$2:$N$13,2,FALSE)</f>
        <v>44562</v>
      </c>
      <c r="K254" s="31" t="str">
        <f>VLOOKUP(Datos[[#This Row],[Region]],$P$7:$S$61,4,FALSE)</f>
        <v>47 - Valladolid</v>
      </c>
    </row>
    <row r="255" spans="1:11" x14ac:dyDescent="0.25">
      <c r="A255" t="s">
        <v>85</v>
      </c>
      <c r="B255" t="s">
        <v>19</v>
      </c>
      <c r="C255" t="s">
        <v>5</v>
      </c>
      <c r="D255">
        <v>0</v>
      </c>
      <c r="E255">
        <v>0</v>
      </c>
      <c r="F255">
        <v>47</v>
      </c>
      <c r="I255">
        <f>VLOOKUP(Datos[[#This Row],[Region]],$P$7:$S$61,2,FALSE)</f>
        <v>47</v>
      </c>
      <c r="J255" s="31">
        <f>VLOOKUP(Datos[[#This Row],[Mes]],$M$2:$N$13,2,FALSE)</f>
        <v>44593</v>
      </c>
      <c r="K255" s="31" t="str">
        <f>VLOOKUP(Datos[[#This Row],[Region]],$P$7:$S$61,4,FALSE)</f>
        <v>47 - Valladolid</v>
      </c>
    </row>
    <row r="256" spans="1:11" x14ac:dyDescent="0.25">
      <c r="A256" t="s">
        <v>85</v>
      </c>
      <c r="B256" t="s">
        <v>19</v>
      </c>
      <c r="C256" t="s">
        <v>6</v>
      </c>
      <c r="D256">
        <v>0</v>
      </c>
      <c r="E256">
        <v>0</v>
      </c>
      <c r="F256">
        <v>47</v>
      </c>
      <c r="I256">
        <f>VLOOKUP(Datos[[#This Row],[Region]],$P$7:$S$61,2,FALSE)</f>
        <v>47</v>
      </c>
      <c r="J256" s="31">
        <f>VLOOKUP(Datos[[#This Row],[Mes]],$M$2:$N$13,2,FALSE)</f>
        <v>44621</v>
      </c>
      <c r="K256" s="31" t="str">
        <f>VLOOKUP(Datos[[#This Row],[Region]],$P$7:$S$61,4,FALSE)</f>
        <v>47 - Valladolid</v>
      </c>
    </row>
    <row r="257" spans="1:11" x14ac:dyDescent="0.25">
      <c r="A257" t="s">
        <v>85</v>
      </c>
      <c r="B257" t="s">
        <v>19</v>
      </c>
      <c r="C257" t="s">
        <v>7</v>
      </c>
      <c r="D257">
        <v>0</v>
      </c>
      <c r="E257">
        <v>0</v>
      </c>
      <c r="F257">
        <v>47</v>
      </c>
      <c r="I257">
        <f>VLOOKUP(Datos[[#This Row],[Region]],$P$7:$S$61,2,FALSE)</f>
        <v>47</v>
      </c>
      <c r="J257" s="31">
        <f>VLOOKUP(Datos[[#This Row],[Mes]],$M$2:$N$13,2,FALSE)</f>
        <v>44652</v>
      </c>
      <c r="K257" s="31" t="str">
        <f>VLOOKUP(Datos[[#This Row],[Region]],$P$7:$S$61,4,FALSE)</f>
        <v>47 - Valladolid</v>
      </c>
    </row>
    <row r="258" spans="1:11" x14ac:dyDescent="0.25">
      <c r="A258" t="s">
        <v>85</v>
      </c>
      <c r="B258" t="s">
        <v>19</v>
      </c>
      <c r="C258" t="s">
        <v>8</v>
      </c>
      <c r="D258">
        <v>0</v>
      </c>
      <c r="E258">
        <v>0</v>
      </c>
      <c r="F258">
        <v>47</v>
      </c>
      <c r="I258">
        <f>VLOOKUP(Datos[[#This Row],[Region]],$P$7:$S$61,2,FALSE)</f>
        <v>47</v>
      </c>
      <c r="J258" s="31">
        <f>VLOOKUP(Datos[[#This Row],[Mes]],$M$2:$N$13,2,FALSE)</f>
        <v>44682</v>
      </c>
      <c r="K258" s="31" t="str">
        <f>VLOOKUP(Datos[[#This Row],[Region]],$P$7:$S$61,4,FALSE)</f>
        <v>47 - Valladolid</v>
      </c>
    </row>
    <row r="259" spans="1:11" x14ac:dyDescent="0.25">
      <c r="A259" t="s">
        <v>85</v>
      </c>
      <c r="B259" t="s">
        <v>19</v>
      </c>
      <c r="C259" t="s">
        <v>9</v>
      </c>
      <c r="D259">
        <v>0</v>
      </c>
      <c r="E259">
        <v>0</v>
      </c>
      <c r="F259">
        <v>47</v>
      </c>
      <c r="I259">
        <f>VLOOKUP(Datos[[#This Row],[Region]],$P$7:$S$61,2,FALSE)</f>
        <v>47</v>
      </c>
      <c r="J259" s="31">
        <f>VLOOKUP(Datos[[#This Row],[Mes]],$M$2:$N$13,2,FALSE)</f>
        <v>44713</v>
      </c>
      <c r="K259" s="31" t="str">
        <f>VLOOKUP(Datos[[#This Row],[Region]],$P$7:$S$61,4,FALSE)</f>
        <v>47 - Valladolid</v>
      </c>
    </row>
    <row r="260" spans="1:11" x14ac:dyDescent="0.25">
      <c r="A260" t="s">
        <v>73</v>
      </c>
      <c r="B260" t="s">
        <v>19</v>
      </c>
      <c r="C260" t="s">
        <v>4</v>
      </c>
      <c r="D260">
        <v>0</v>
      </c>
      <c r="E260">
        <v>0</v>
      </c>
      <c r="F260">
        <v>48</v>
      </c>
      <c r="I260">
        <f>VLOOKUP(Datos[[#This Row],[Region]],$P$7:$S$61,2,FALSE)</f>
        <v>48</v>
      </c>
      <c r="J260" s="31">
        <f>VLOOKUP(Datos[[#This Row],[Mes]],$M$2:$N$13,2,FALSE)</f>
        <v>44562</v>
      </c>
      <c r="K260" s="31" t="str">
        <f>VLOOKUP(Datos[[#This Row],[Region]],$P$7:$S$61,4,FALSE)</f>
        <v>48 - Bizkaia</v>
      </c>
    </row>
    <row r="261" spans="1:11" x14ac:dyDescent="0.25">
      <c r="A261" t="s">
        <v>73</v>
      </c>
      <c r="B261" t="s">
        <v>19</v>
      </c>
      <c r="C261" t="s">
        <v>5</v>
      </c>
      <c r="D261">
        <v>0</v>
      </c>
      <c r="E261">
        <v>0</v>
      </c>
      <c r="F261">
        <v>48</v>
      </c>
      <c r="I261">
        <f>VLOOKUP(Datos[[#This Row],[Region]],$P$7:$S$61,2,FALSE)</f>
        <v>48</v>
      </c>
      <c r="J261" s="31">
        <f>VLOOKUP(Datos[[#This Row],[Mes]],$M$2:$N$13,2,FALSE)</f>
        <v>44593</v>
      </c>
      <c r="K261" s="31" t="str">
        <f>VLOOKUP(Datos[[#This Row],[Region]],$P$7:$S$61,4,FALSE)</f>
        <v>48 - Bizkaia</v>
      </c>
    </row>
    <row r="262" spans="1:11" x14ac:dyDescent="0.25">
      <c r="A262" t="s">
        <v>73</v>
      </c>
      <c r="B262" t="s">
        <v>19</v>
      </c>
      <c r="C262" t="s">
        <v>6</v>
      </c>
      <c r="D262">
        <v>0</v>
      </c>
      <c r="E262">
        <v>0</v>
      </c>
      <c r="F262">
        <v>48</v>
      </c>
      <c r="I262">
        <f>VLOOKUP(Datos[[#This Row],[Region]],$P$7:$S$61,2,FALSE)</f>
        <v>48</v>
      </c>
      <c r="J262" s="31">
        <f>VLOOKUP(Datos[[#This Row],[Mes]],$M$2:$N$13,2,FALSE)</f>
        <v>44621</v>
      </c>
      <c r="K262" s="31" t="str">
        <f>VLOOKUP(Datos[[#This Row],[Region]],$P$7:$S$61,4,FALSE)</f>
        <v>48 - Bizkaia</v>
      </c>
    </row>
    <row r="263" spans="1:11" x14ac:dyDescent="0.25">
      <c r="A263" t="s">
        <v>73</v>
      </c>
      <c r="B263" t="s">
        <v>19</v>
      </c>
      <c r="C263" t="s">
        <v>7</v>
      </c>
      <c r="D263">
        <v>0</v>
      </c>
      <c r="E263">
        <v>0</v>
      </c>
      <c r="F263">
        <v>48</v>
      </c>
      <c r="I263">
        <f>VLOOKUP(Datos[[#This Row],[Region]],$P$7:$S$61,2,FALSE)</f>
        <v>48</v>
      </c>
      <c r="J263" s="31">
        <f>VLOOKUP(Datos[[#This Row],[Mes]],$M$2:$N$13,2,FALSE)</f>
        <v>44652</v>
      </c>
      <c r="K263" s="31" t="str">
        <f>VLOOKUP(Datos[[#This Row],[Region]],$P$7:$S$61,4,FALSE)</f>
        <v>48 - Bizkaia</v>
      </c>
    </row>
    <row r="264" spans="1:11" x14ac:dyDescent="0.25">
      <c r="A264" t="s">
        <v>73</v>
      </c>
      <c r="B264" t="s">
        <v>19</v>
      </c>
      <c r="C264" t="s">
        <v>8</v>
      </c>
      <c r="D264">
        <v>0</v>
      </c>
      <c r="E264">
        <v>0</v>
      </c>
      <c r="F264">
        <v>48</v>
      </c>
      <c r="I264">
        <f>VLOOKUP(Datos[[#This Row],[Region]],$P$7:$S$61,2,FALSE)</f>
        <v>48</v>
      </c>
      <c r="J264" s="31">
        <f>VLOOKUP(Datos[[#This Row],[Mes]],$M$2:$N$13,2,FALSE)</f>
        <v>44682</v>
      </c>
      <c r="K264" s="31" t="str">
        <f>VLOOKUP(Datos[[#This Row],[Region]],$P$7:$S$61,4,FALSE)</f>
        <v>48 - Bizkaia</v>
      </c>
    </row>
    <row r="265" spans="1:11" x14ac:dyDescent="0.25">
      <c r="A265" t="s">
        <v>73</v>
      </c>
      <c r="B265" t="s">
        <v>19</v>
      </c>
      <c r="C265" t="s">
        <v>9</v>
      </c>
      <c r="D265">
        <v>0</v>
      </c>
      <c r="E265">
        <v>0</v>
      </c>
      <c r="F265">
        <v>48</v>
      </c>
      <c r="I265">
        <f>VLOOKUP(Datos[[#This Row],[Region]],$P$7:$S$61,2,FALSE)</f>
        <v>48</v>
      </c>
      <c r="J265" s="31">
        <f>VLOOKUP(Datos[[#This Row],[Mes]],$M$2:$N$13,2,FALSE)</f>
        <v>44713</v>
      </c>
      <c r="K265" s="31" t="str">
        <f>VLOOKUP(Datos[[#This Row],[Region]],$P$7:$S$61,4,FALSE)</f>
        <v>48 - Bizkaia</v>
      </c>
    </row>
    <row r="266" spans="1:11" x14ac:dyDescent="0.25">
      <c r="A266" t="s">
        <v>84</v>
      </c>
      <c r="B266" t="s">
        <v>19</v>
      </c>
      <c r="C266" t="s">
        <v>4</v>
      </c>
      <c r="D266">
        <v>0</v>
      </c>
      <c r="E266">
        <v>0</v>
      </c>
      <c r="F266">
        <v>49</v>
      </c>
      <c r="I266">
        <f>VLOOKUP(Datos[[#This Row],[Region]],$P$7:$S$61,2,FALSE)</f>
        <v>49</v>
      </c>
      <c r="J266" s="31">
        <f>VLOOKUP(Datos[[#This Row],[Mes]],$M$2:$N$13,2,FALSE)</f>
        <v>44562</v>
      </c>
      <c r="K266" s="31" t="str">
        <f>VLOOKUP(Datos[[#This Row],[Region]],$P$7:$S$61,4,FALSE)</f>
        <v>49 - Zamora</v>
      </c>
    </row>
    <row r="267" spans="1:11" x14ac:dyDescent="0.25">
      <c r="A267" t="s">
        <v>84</v>
      </c>
      <c r="B267" t="s">
        <v>19</v>
      </c>
      <c r="C267" t="s">
        <v>5</v>
      </c>
      <c r="D267">
        <v>0</v>
      </c>
      <c r="E267">
        <v>0</v>
      </c>
      <c r="F267">
        <v>49</v>
      </c>
      <c r="I267">
        <f>VLOOKUP(Datos[[#This Row],[Region]],$P$7:$S$61,2,FALSE)</f>
        <v>49</v>
      </c>
      <c r="J267" s="31">
        <f>VLOOKUP(Datos[[#This Row],[Mes]],$M$2:$N$13,2,FALSE)</f>
        <v>44593</v>
      </c>
      <c r="K267" s="31" t="str">
        <f>VLOOKUP(Datos[[#This Row],[Region]],$P$7:$S$61,4,FALSE)</f>
        <v>49 - Zamora</v>
      </c>
    </row>
    <row r="268" spans="1:11" x14ac:dyDescent="0.25">
      <c r="A268" t="s">
        <v>84</v>
      </c>
      <c r="B268" t="s">
        <v>19</v>
      </c>
      <c r="C268" t="s">
        <v>6</v>
      </c>
      <c r="D268">
        <v>0</v>
      </c>
      <c r="E268">
        <v>0</v>
      </c>
      <c r="F268">
        <v>49</v>
      </c>
      <c r="I268">
        <f>VLOOKUP(Datos[[#This Row],[Region]],$P$7:$S$61,2,FALSE)</f>
        <v>49</v>
      </c>
      <c r="J268" s="31">
        <f>VLOOKUP(Datos[[#This Row],[Mes]],$M$2:$N$13,2,FALSE)</f>
        <v>44621</v>
      </c>
      <c r="K268" s="31" t="str">
        <f>VLOOKUP(Datos[[#This Row],[Region]],$P$7:$S$61,4,FALSE)</f>
        <v>49 - Zamora</v>
      </c>
    </row>
    <row r="269" spans="1:11" x14ac:dyDescent="0.25">
      <c r="A269" t="s">
        <v>84</v>
      </c>
      <c r="B269" t="s">
        <v>19</v>
      </c>
      <c r="C269" t="s">
        <v>7</v>
      </c>
      <c r="D269">
        <v>0</v>
      </c>
      <c r="E269">
        <v>0</v>
      </c>
      <c r="F269">
        <v>49</v>
      </c>
      <c r="I269">
        <f>VLOOKUP(Datos[[#This Row],[Region]],$P$7:$S$61,2,FALSE)</f>
        <v>49</v>
      </c>
      <c r="J269" s="31">
        <f>VLOOKUP(Datos[[#This Row],[Mes]],$M$2:$N$13,2,FALSE)</f>
        <v>44652</v>
      </c>
      <c r="K269" s="31" t="str">
        <f>VLOOKUP(Datos[[#This Row],[Region]],$P$7:$S$61,4,FALSE)</f>
        <v>49 - Zamora</v>
      </c>
    </row>
    <row r="270" spans="1:11" x14ac:dyDescent="0.25">
      <c r="A270" t="s">
        <v>84</v>
      </c>
      <c r="B270" t="s">
        <v>19</v>
      </c>
      <c r="C270" t="s">
        <v>8</v>
      </c>
      <c r="D270">
        <v>0</v>
      </c>
      <c r="E270">
        <v>0</v>
      </c>
      <c r="F270">
        <v>49</v>
      </c>
      <c r="I270">
        <f>VLOOKUP(Datos[[#This Row],[Region]],$P$7:$S$61,2,FALSE)</f>
        <v>49</v>
      </c>
      <c r="J270" s="31">
        <f>VLOOKUP(Datos[[#This Row],[Mes]],$M$2:$N$13,2,FALSE)</f>
        <v>44682</v>
      </c>
      <c r="K270" s="31" t="str">
        <f>VLOOKUP(Datos[[#This Row],[Region]],$P$7:$S$61,4,FALSE)</f>
        <v>49 - Zamora</v>
      </c>
    </row>
    <row r="271" spans="1:11" x14ac:dyDescent="0.25">
      <c r="A271" t="s">
        <v>84</v>
      </c>
      <c r="B271" t="s">
        <v>19</v>
      </c>
      <c r="C271" t="s">
        <v>9</v>
      </c>
      <c r="D271">
        <v>0</v>
      </c>
      <c r="E271">
        <v>0</v>
      </c>
      <c r="F271">
        <v>49</v>
      </c>
      <c r="I271">
        <f>VLOOKUP(Datos[[#This Row],[Region]],$P$7:$S$61,2,FALSE)</f>
        <v>49</v>
      </c>
      <c r="J271" s="31">
        <f>VLOOKUP(Datos[[#This Row],[Mes]],$M$2:$N$13,2,FALSE)</f>
        <v>44713</v>
      </c>
      <c r="K271" s="31" t="str">
        <f>VLOOKUP(Datos[[#This Row],[Region]],$P$7:$S$61,4,FALSE)</f>
        <v>49 - Zamora</v>
      </c>
    </row>
    <row r="272" spans="1:11" x14ac:dyDescent="0.25">
      <c r="A272" t="s">
        <v>62</v>
      </c>
      <c r="B272" t="s">
        <v>19</v>
      </c>
      <c r="C272" t="s">
        <v>4</v>
      </c>
      <c r="D272">
        <v>0</v>
      </c>
      <c r="E272">
        <v>0</v>
      </c>
      <c r="F272">
        <v>50</v>
      </c>
      <c r="I272">
        <f>VLOOKUP(Datos[[#This Row],[Region]],$P$7:$S$61,2,FALSE)</f>
        <v>50</v>
      </c>
      <c r="J272" s="31">
        <f>VLOOKUP(Datos[[#This Row],[Mes]],$M$2:$N$13,2,FALSE)</f>
        <v>44562</v>
      </c>
      <c r="K272" s="31" t="str">
        <f>VLOOKUP(Datos[[#This Row],[Region]],$P$7:$S$61,4,FALSE)</f>
        <v>50 - Zaragoza</v>
      </c>
    </row>
    <row r="273" spans="1:11" x14ac:dyDescent="0.25">
      <c r="A273" t="s">
        <v>62</v>
      </c>
      <c r="B273" t="s">
        <v>19</v>
      </c>
      <c r="C273" t="s">
        <v>5</v>
      </c>
      <c r="D273">
        <v>0</v>
      </c>
      <c r="E273">
        <v>0</v>
      </c>
      <c r="F273">
        <v>50</v>
      </c>
      <c r="I273">
        <f>VLOOKUP(Datos[[#This Row],[Region]],$P$7:$S$61,2,FALSE)</f>
        <v>50</v>
      </c>
      <c r="J273" s="31">
        <f>VLOOKUP(Datos[[#This Row],[Mes]],$M$2:$N$13,2,FALSE)</f>
        <v>44593</v>
      </c>
      <c r="K273" s="31" t="str">
        <f>VLOOKUP(Datos[[#This Row],[Region]],$P$7:$S$61,4,FALSE)</f>
        <v>50 - Zaragoza</v>
      </c>
    </row>
    <row r="274" spans="1:11" x14ac:dyDescent="0.25">
      <c r="A274" t="s">
        <v>62</v>
      </c>
      <c r="B274" t="s">
        <v>19</v>
      </c>
      <c r="C274" t="s">
        <v>6</v>
      </c>
      <c r="D274">
        <v>0</v>
      </c>
      <c r="E274">
        <v>0</v>
      </c>
      <c r="F274">
        <v>50</v>
      </c>
      <c r="I274">
        <f>VLOOKUP(Datos[[#This Row],[Region]],$P$7:$S$61,2,FALSE)</f>
        <v>50</v>
      </c>
      <c r="J274" s="31">
        <f>VLOOKUP(Datos[[#This Row],[Mes]],$M$2:$N$13,2,FALSE)</f>
        <v>44621</v>
      </c>
      <c r="K274" s="31" t="str">
        <f>VLOOKUP(Datos[[#This Row],[Region]],$P$7:$S$61,4,FALSE)</f>
        <v>50 - Zaragoza</v>
      </c>
    </row>
    <row r="275" spans="1:11" x14ac:dyDescent="0.25">
      <c r="A275" t="s">
        <v>62</v>
      </c>
      <c r="B275" t="s">
        <v>19</v>
      </c>
      <c r="C275" t="s">
        <v>7</v>
      </c>
      <c r="D275">
        <v>0</v>
      </c>
      <c r="E275">
        <v>0</v>
      </c>
      <c r="F275">
        <v>50</v>
      </c>
      <c r="I275">
        <f>VLOOKUP(Datos[[#This Row],[Region]],$P$7:$S$61,2,FALSE)</f>
        <v>50</v>
      </c>
      <c r="J275" s="31">
        <f>VLOOKUP(Datos[[#This Row],[Mes]],$M$2:$N$13,2,FALSE)</f>
        <v>44652</v>
      </c>
      <c r="K275" s="31" t="str">
        <f>VLOOKUP(Datos[[#This Row],[Region]],$P$7:$S$61,4,FALSE)</f>
        <v>50 - Zaragoza</v>
      </c>
    </row>
    <row r="276" spans="1:11" x14ac:dyDescent="0.25">
      <c r="A276" t="s">
        <v>62</v>
      </c>
      <c r="B276" t="s">
        <v>19</v>
      </c>
      <c r="C276" t="s">
        <v>8</v>
      </c>
      <c r="D276">
        <v>0</v>
      </c>
      <c r="E276">
        <v>0</v>
      </c>
      <c r="F276">
        <v>50</v>
      </c>
      <c r="I276">
        <f>VLOOKUP(Datos[[#This Row],[Region]],$P$7:$S$61,2,FALSE)</f>
        <v>50</v>
      </c>
      <c r="J276" s="31">
        <f>VLOOKUP(Datos[[#This Row],[Mes]],$M$2:$N$13,2,FALSE)</f>
        <v>44682</v>
      </c>
      <c r="K276" s="31" t="str">
        <f>VLOOKUP(Datos[[#This Row],[Region]],$P$7:$S$61,4,FALSE)</f>
        <v>50 - Zaragoza</v>
      </c>
    </row>
    <row r="277" spans="1:11" x14ac:dyDescent="0.25">
      <c r="A277" t="s">
        <v>62</v>
      </c>
      <c r="B277" t="s">
        <v>19</v>
      </c>
      <c r="C277" t="s">
        <v>9</v>
      </c>
      <c r="D277">
        <v>0</v>
      </c>
      <c r="E277">
        <v>0</v>
      </c>
      <c r="F277">
        <v>50</v>
      </c>
      <c r="I277">
        <f>VLOOKUP(Datos[[#This Row],[Region]],$P$7:$S$61,2,FALSE)</f>
        <v>50</v>
      </c>
      <c r="J277" s="31">
        <f>VLOOKUP(Datos[[#This Row],[Mes]],$M$2:$N$13,2,FALSE)</f>
        <v>44713</v>
      </c>
      <c r="K277" s="31" t="str">
        <f>VLOOKUP(Datos[[#This Row],[Region]],$P$7:$S$61,4,FALSE)</f>
        <v>50 - Zaragoza</v>
      </c>
    </row>
    <row r="278" spans="1:11" x14ac:dyDescent="0.25">
      <c r="A278" t="s">
        <v>66</v>
      </c>
      <c r="B278" t="s">
        <v>19</v>
      </c>
      <c r="C278" t="s">
        <v>4</v>
      </c>
      <c r="D278">
        <v>0</v>
      </c>
      <c r="E278">
        <v>0</v>
      </c>
      <c r="F278">
        <v>51</v>
      </c>
      <c r="I278">
        <f>VLOOKUP(Datos[[#This Row],[Region]],$P$7:$S$61,2,FALSE)</f>
        <v>51</v>
      </c>
      <c r="J278" s="31">
        <f>VLOOKUP(Datos[[#This Row],[Mes]],$M$2:$N$13,2,FALSE)</f>
        <v>44562</v>
      </c>
      <c r="K278" s="31" t="str">
        <f>VLOOKUP(Datos[[#This Row],[Region]],$P$7:$S$61,4,FALSE)</f>
        <v>51 - Ceuta</v>
      </c>
    </row>
    <row r="279" spans="1:11" x14ac:dyDescent="0.25">
      <c r="A279" t="s">
        <v>66</v>
      </c>
      <c r="B279" t="s">
        <v>19</v>
      </c>
      <c r="C279" t="s">
        <v>5</v>
      </c>
      <c r="D279">
        <v>0</v>
      </c>
      <c r="E279">
        <v>0</v>
      </c>
      <c r="F279">
        <v>51</v>
      </c>
      <c r="I279">
        <f>VLOOKUP(Datos[[#This Row],[Region]],$P$7:$S$61,2,FALSE)</f>
        <v>51</v>
      </c>
      <c r="J279" s="31">
        <f>VLOOKUP(Datos[[#This Row],[Mes]],$M$2:$N$13,2,FALSE)</f>
        <v>44593</v>
      </c>
      <c r="K279" s="31" t="str">
        <f>VLOOKUP(Datos[[#This Row],[Region]],$P$7:$S$61,4,FALSE)</f>
        <v>51 - Ceuta</v>
      </c>
    </row>
    <row r="280" spans="1:11" x14ac:dyDescent="0.25">
      <c r="A280" t="s">
        <v>66</v>
      </c>
      <c r="B280" t="s">
        <v>19</v>
      </c>
      <c r="C280" t="s">
        <v>6</v>
      </c>
      <c r="D280">
        <v>0</v>
      </c>
      <c r="E280">
        <v>0</v>
      </c>
      <c r="F280">
        <v>51</v>
      </c>
      <c r="I280">
        <f>VLOOKUP(Datos[[#This Row],[Region]],$P$7:$S$61,2,FALSE)</f>
        <v>51</v>
      </c>
      <c r="J280" s="31">
        <f>VLOOKUP(Datos[[#This Row],[Mes]],$M$2:$N$13,2,FALSE)</f>
        <v>44621</v>
      </c>
      <c r="K280" s="31" t="str">
        <f>VLOOKUP(Datos[[#This Row],[Region]],$P$7:$S$61,4,FALSE)</f>
        <v>51 - Ceuta</v>
      </c>
    </row>
    <row r="281" spans="1:11" x14ac:dyDescent="0.25">
      <c r="A281" t="s">
        <v>66</v>
      </c>
      <c r="B281" t="s">
        <v>19</v>
      </c>
      <c r="C281" t="s">
        <v>7</v>
      </c>
      <c r="D281">
        <v>0</v>
      </c>
      <c r="E281">
        <v>0</v>
      </c>
      <c r="F281">
        <v>51</v>
      </c>
      <c r="I281">
        <f>VLOOKUP(Datos[[#This Row],[Region]],$P$7:$S$61,2,FALSE)</f>
        <v>51</v>
      </c>
      <c r="J281" s="31">
        <f>VLOOKUP(Datos[[#This Row],[Mes]],$M$2:$N$13,2,FALSE)</f>
        <v>44652</v>
      </c>
      <c r="K281" s="31" t="str">
        <f>VLOOKUP(Datos[[#This Row],[Region]],$P$7:$S$61,4,FALSE)</f>
        <v>51 - Ceuta</v>
      </c>
    </row>
    <row r="282" spans="1:11" x14ac:dyDescent="0.25">
      <c r="A282" t="s">
        <v>66</v>
      </c>
      <c r="B282" t="s">
        <v>19</v>
      </c>
      <c r="C282" t="s">
        <v>8</v>
      </c>
      <c r="D282">
        <v>0</v>
      </c>
      <c r="E282">
        <v>0</v>
      </c>
      <c r="F282">
        <v>51</v>
      </c>
      <c r="I282">
        <f>VLOOKUP(Datos[[#This Row],[Region]],$P$7:$S$61,2,FALSE)</f>
        <v>51</v>
      </c>
      <c r="J282" s="31">
        <f>VLOOKUP(Datos[[#This Row],[Mes]],$M$2:$N$13,2,FALSE)</f>
        <v>44682</v>
      </c>
      <c r="K282" s="31" t="str">
        <f>VLOOKUP(Datos[[#This Row],[Region]],$P$7:$S$61,4,FALSE)</f>
        <v>51 - Ceuta</v>
      </c>
    </row>
    <row r="283" spans="1:11" x14ac:dyDescent="0.25">
      <c r="A283" t="s">
        <v>66</v>
      </c>
      <c r="B283" t="s">
        <v>19</v>
      </c>
      <c r="C283" t="s">
        <v>9</v>
      </c>
      <c r="D283">
        <v>0</v>
      </c>
      <c r="E283">
        <v>0</v>
      </c>
      <c r="F283">
        <v>51</v>
      </c>
      <c r="I283">
        <f>VLOOKUP(Datos[[#This Row],[Region]],$P$7:$S$61,2,FALSE)</f>
        <v>51</v>
      </c>
      <c r="J283" s="31">
        <f>VLOOKUP(Datos[[#This Row],[Mes]],$M$2:$N$13,2,FALSE)</f>
        <v>44713</v>
      </c>
      <c r="K283" s="31" t="str">
        <f>VLOOKUP(Datos[[#This Row],[Region]],$P$7:$S$61,4,FALSE)</f>
        <v>51 - Ceuta</v>
      </c>
    </row>
    <row r="284" spans="1:11" x14ac:dyDescent="0.25">
      <c r="A284" t="s">
        <v>58</v>
      </c>
      <c r="B284" t="s">
        <v>19</v>
      </c>
      <c r="C284" t="s">
        <v>4</v>
      </c>
      <c r="D284">
        <v>0</v>
      </c>
      <c r="E284">
        <v>0</v>
      </c>
      <c r="F284">
        <v>52</v>
      </c>
      <c r="I284">
        <f>VLOOKUP(Datos[[#This Row],[Region]],$P$7:$S$61,2,FALSE)</f>
        <v>52</v>
      </c>
      <c r="J284" s="31">
        <f>VLOOKUP(Datos[[#This Row],[Mes]],$M$2:$N$13,2,FALSE)</f>
        <v>44562</v>
      </c>
      <c r="K284" s="31" t="str">
        <f>VLOOKUP(Datos[[#This Row],[Region]],$P$7:$S$61,4,FALSE)</f>
        <v>52 - Melilla</v>
      </c>
    </row>
    <row r="285" spans="1:11" x14ac:dyDescent="0.25">
      <c r="A285" t="s">
        <v>58</v>
      </c>
      <c r="B285" t="s">
        <v>19</v>
      </c>
      <c r="C285" t="s">
        <v>5</v>
      </c>
      <c r="D285">
        <v>0</v>
      </c>
      <c r="E285">
        <v>0</v>
      </c>
      <c r="F285">
        <v>52</v>
      </c>
      <c r="I285">
        <f>VLOOKUP(Datos[[#This Row],[Region]],$P$7:$S$61,2,FALSE)</f>
        <v>52</v>
      </c>
      <c r="J285" s="31">
        <f>VLOOKUP(Datos[[#This Row],[Mes]],$M$2:$N$13,2,FALSE)</f>
        <v>44593</v>
      </c>
      <c r="K285" s="31" t="str">
        <f>VLOOKUP(Datos[[#This Row],[Region]],$P$7:$S$61,4,FALSE)</f>
        <v>52 - Melilla</v>
      </c>
    </row>
    <row r="286" spans="1:11" x14ac:dyDescent="0.25">
      <c r="A286" t="s">
        <v>58</v>
      </c>
      <c r="B286" t="s">
        <v>19</v>
      </c>
      <c r="C286" t="s">
        <v>6</v>
      </c>
      <c r="D286">
        <v>0</v>
      </c>
      <c r="E286">
        <v>0</v>
      </c>
      <c r="F286">
        <v>52</v>
      </c>
      <c r="I286">
        <f>VLOOKUP(Datos[[#This Row],[Region]],$P$7:$S$61,2,FALSE)</f>
        <v>52</v>
      </c>
      <c r="J286" s="31">
        <f>VLOOKUP(Datos[[#This Row],[Mes]],$M$2:$N$13,2,FALSE)</f>
        <v>44621</v>
      </c>
      <c r="K286" s="31" t="str">
        <f>VLOOKUP(Datos[[#This Row],[Region]],$P$7:$S$61,4,FALSE)</f>
        <v>52 - Melilla</v>
      </c>
    </row>
    <row r="287" spans="1:11" x14ac:dyDescent="0.25">
      <c r="A287" t="s">
        <v>58</v>
      </c>
      <c r="B287" t="s">
        <v>19</v>
      </c>
      <c r="C287" t="s">
        <v>7</v>
      </c>
      <c r="D287">
        <v>0</v>
      </c>
      <c r="E287">
        <v>0</v>
      </c>
      <c r="F287">
        <v>52</v>
      </c>
      <c r="I287">
        <f>VLOOKUP(Datos[[#This Row],[Region]],$P$7:$S$61,2,FALSE)</f>
        <v>52</v>
      </c>
      <c r="J287" s="31">
        <f>VLOOKUP(Datos[[#This Row],[Mes]],$M$2:$N$13,2,FALSE)</f>
        <v>44652</v>
      </c>
      <c r="K287" s="31" t="str">
        <f>VLOOKUP(Datos[[#This Row],[Region]],$P$7:$S$61,4,FALSE)</f>
        <v>52 - Melilla</v>
      </c>
    </row>
    <row r="288" spans="1:11" x14ac:dyDescent="0.25">
      <c r="A288" t="s">
        <v>58</v>
      </c>
      <c r="B288" t="s">
        <v>19</v>
      </c>
      <c r="C288" t="s">
        <v>8</v>
      </c>
      <c r="D288">
        <v>0</v>
      </c>
      <c r="E288">
        <v>0</v>
      </c>
      <c r="F288">
        <v>52</v>
      </c>
      <c r="I288">
        <f>VLOOKUP(Datos[[#This Row],[Region]],$P$7:$S$61,2,FALSE)</f>
        <v>52</v>
      </c>
      <c r="J288" s="31">
        <f>VLOOKUP(Datos[[#This Row],[Mes]],$M$2:$N$13,2,FALSE)</f>
        <v>44682</v>
      </c>
      <c r="K288" s="31" t="str">
        <f>VLOOKUP(Datos[[#This Row],[Region]],$P$7:$S$61,4,FALSE)</f>
        <v>52 - Melilla</v>
      </c>
    </row>
    <row r="289" spans="1:11" x14ac:dyDescent="0.25">
      <c r="A289" t="s">
        <v>58</v>
      </c>
      <c r="B289" t="s">
        <v>19</v>
      </c>
      <c r="C289" t="s">
        <v>9</v>
      </c>
      <c r="D289">
        <v>0</v>
      </c>
      <c r="E289">
        <v>0</v>
      </c>
      <c r="F289">
        <v>52</v>
      </c>
      <c r="I289">
        <f>VLOOKUP(Datos[[#This Row],[Region]],$P$7:$S$61,2,FALSE)</f>
        <v>52</v>
      </c>
      <c r="J289" s="31">
        <f>VLOOKUP(Datos[[#This Row],[Mes]],$M$2:$N$13,2,FALSE)</f>
        <v>44713</v>
      </c>
      <c r="K289" s="31" t="str">
        <f>VLOOKUP(Datos[[#This Row],[Region]],$P$7:$S$61,4,FALSE)</f>
        <v>52 - Melilla</v>
      </c>
    </row>
    <row r="290" spans="1:11" x14ac:dyDescent="0.25">
      <c r="A290" t="s">
        <v>69</v>
      </c>
      <c r="B290" t="s">
        <v>23</v>
      </c>
      <c r="C290" t="s">
        <v>4</v>
      </c>
      <c r="D290">
        <v>0</v>
      </c>
      <c r="E290">
        <v>0</v>
      </c>
      <c r="F290">
        <v>1</v>
      </c>
      <c r="I290" t="str">
        <f>VLOOKUP(Datos[[#This Row],[Region]],$P$7:$S$61,2,FALSE)</f>
        <v>01</v>
      </c>
      <c r="J290" s="31">
        <f>VLOOKUP(Datos[[#This Row],[Mes]],$M$2:$N$13,2,FALSE)</f>
        <v>44562</v>
      </c>
      <c r="K290" s="31" t="str">
        <f>VLOOKUP(Datos[[#This Row],[Region]],$P$7:$S$61,4,FALSE)</f>
        <v>01 - Araba/Álava</v>
      </c>
    </row>
    <row r="291" spans="1:11" x14ac:dyDescent="0.25">
      <c r="A291" t="s">
        <v>69</v>
      </c>
      <c r="B291" t="s">
        <v>23</v>
      </c>
      <c r="C291" t="s">
        <v>5</v>
      </c>
      <c r="D291">
        <v>0</v>
      </c>
      <c r="E291">
        <v>0</v>
      </c>
      <c r="F291">
        <v>1</v>
      </c>
      <c r="I291" t="str">
        <f>VLOOKUP(Datos[[#This Row],[Region]],$P$7:$S$61,2,FALSE)</f>
        <v>01</v>
      </c>
      <c r="J291" s="31">
        <f>VLOOKUP(Datos[[#This Row],[Mes]],$M$2:$N$13,2,FALSE)</f>
        <v>44593</v>
      </c>
      <c r="K291" s="31" t="str">
        <f>VLOOKUP(Datos[[#This Row],[Region]],$P$7:$S$61,4,FALSE)</f>
        <v>01 - Araba/Álava</v>
      </c>
    </row>
    <row r="292" spans="1:11" x14ac:dyDescent="0.25">
      <c r="A292" t="s">
        <v>69</v>
      </c>
      <c r="B292" t="s">
        <v>23</v>
      </c>
      <c r="C292" t="s">
        <v>6</v>
      </c>
      <c r="D292">
        <v>0</v>
      </c>
      <c r="E292">
        <v>0</v>
      </c>
      <c r="F292">
        <v>1</v>
      </c>
      <c r="I292" t="str">
        <f>VLOOKUP(Datos[[#This Row],[Region]],$P$7:$S$61,2,FALSE)</f>
        <v>01</v>
      </c>
      <c r="J292" s="31">
        <f>VLOOKUP(Datos[[#This Row],[Mes]],$M$2:$N$13,2,FALSE)</f>
        <v>44621</v>
      </c>
      <c r="K292" s="31" t="str">
        <f>VLOOKUP(Datos[[#This Row],[Region]],$P$7:$S$61,4,FALSE)</f>
        <v>01 - Araba/Álava</v>
      </c>
    </row>
    <row r="293" spans="1:11" x14ac:dyDescent="0.25">
      <c r="A293" t="s">
        <v>69</v>
      </c>
      <c r="B293" t="s">
        <v>23</v>
      </c>
      <c r="C293" t="s">
        <v>7</v>
      </c>
      <c r="D293">
        <v>0</v>
      </c>
      <c r="E293">
        <v>0</v>
      </c>
      <c r="F293">
        <v>1</v>
      </c>
      <c r="I293" t="str">
        <f>VLOOKUP(Datos[[#This Row],[Region]],$P$7:$S$61,2,FALSE)</f>
        <v>01</v>
      </c>
      <c r="J293" s="31">
        <f>VLOOKUP(Datos[[#This Row],[Mes]],$M$2:$N$13,2,FALSE)</f>
        <v>44652</v>
      </c>
      <c r="K293" s="31" t="str">
        <f>VLOOKUP(Datos[[#This Row],[Region]],$P$7:$S$61,4,FALSE)</f>
        <v>01 - Araba/Álava</v>
      </c>
    </row>
    <row r="294" spans="1:11" x14ac:dyDescent="0.25">
      <c r="A294" t="s">
        <v>69</v>
      </c>
      <c r="B294" t="s">
        <v>23</v>
      </c>
      <c r="C294" t="s">
        <v>8</v>
      </c>
      <c r="D294">
        <v>0</v>
      </c>
      <c r="E294">
        <v>0</v>
      </c>
      <c r="F294">
        <v>1</v>
      </c>
      <c r="I294" t="str">
        <f>VLOOKUP(Datos[[#This Row],[Region]],$P$7:$S$61,2,FALSE)</f>
        <v>01</v>
      </c>
      <c r="J294" s="31">
        <f>VLOOKUP(Datos[[#This Row],[Mes]],$M$2:$N$13,2,FALSE)</f>
        <v>44682</v>
      </c>
      <c r="K294" s="31" t="str">
        <f>VLOOKUP(Datos[[#This Row],[Region]],$P$7:$S$61,4,FALSE)</f>
        <v>01 - Araba/Álava</v>
      </c>
    </row>
    <row r="295" spans="1:11" x14ac:dyDescent="0.25">
      <c r="A295" t="s">
        <v>69</v>
      </c>
      <c r="B295" t="s">
        <v>23</v>
      </c>
      <c r="C295" t="s">
        <v>9</v>
      </c>
      <c r="D295">
        <v>0</v>
      </c>
      <c r="E295">
        <v>0</v>
      </c>
      <c r="F295">
        <v>1</v>
      </c>
      <c r="I295" t="str">
        <f>VLOOKUP(Datos[[#This Row],[Region]],$P$7:$S$61,2,FALSE)</f>
        <v>01</v>
      </c>
      <c r="J295" s="31">
        <f>VLOOKUP(Datos[[#This Row],[Mes]],$M$2:$N$13,2,FALSE)</f>
        <v>44713</v>
      </c>
      <c r="K295" s="31" t="str">
        <f>VLOOKUP(Datos[[#This Row],[Region]],$P$7:$S$61,4,FALSE)</f>
        <v>01 - Araba/Álava</v>
      </c>
    </row>
    <row r="296" spans="1:11" x14ac:dyDescent="0.25">
      <c r="A296" t="s">
        <v>63</v>
      </c>
      <c r="B296" t="s">
        <v>23</v>
      </c>
      <c r="C296" t="s">
        <v>4</v>
      </c>
      <c r="D296">
        <v>0</v>
      </c>
      <c r="E296">
        <v>0</v>
      </c>
      <c r="F296">
        <v>2</v>
      </c>
      <c r="I296" t="str">
        <f>VLOOKUP(Datos[[#This Row],[Region]],$P$7:$S$61,2,FALSE)</f>
        <v>02</v>
      </c>
      <c r="J296" s="31">
        <f>VLOOKUP(Datos[[#This Row],[Mes]],$M$2:$N$13,2,FALSE)</f>
        <v>44562</v>
      </c>
      <c r="K296" s="31" t="str">
        <f>VLOOKUP(Datos[[#This Row],[Region]],$P$7:$S$61,4,FALSE)</f>
        <v>02 - Albacete</v>
      </c>
    </row>
    <row r="297" spans="1:11" x14ac:dyDescent="0.25">
      <c r="A297" t="s">
        <v>63</v>
      </c>
      <c r="B297" t="s">
        <v>23</v>
      </c>
      <c r="C297" t="s">
        <v>5</v>
      </c>
      <c r="D297">
        <v>0</v>
      </c>
      <c r="E297">
        <v>0</v>
      </c>
      <c r="F297">
        <v>2</v>
      </c>
      <c r="I297" t="str">
        <f>VLOOKUP(Datos[[#This Row],[Region]],$P$7:$S$61,2,FALSE)</f>
        <v>02</v>
      </c>
      <c r="J297" s="31">
        <f>VLOOKUP(Datos[[#This Row],[Mes]],$M$2:$N$13,2,FALSE)</f>
        <v>44593</v>
      </c>
      <c r="K297" s="31" t="str">
        <f>VLOOKUP(Datos[[#This Row],[Region]],$P$7:$S$61,4,FALSE)</f>
        <v>02 - Albacete</v>
      </c>
    </row>
    <row r="298" spans="1:11" x14ac:dyDescent="0.25">
      <c r="A298" t="s">
        <v>63</v>
      </c>
      <c r="B298" t="s">
        <v>23</v>
      </c>
      <c r="C298" t="s">
        <v>6</v>
      </c>
      <c r="D298">
        <v>0</v>
      </c>
      <c r="E298">
        <v>0</v>
      </c>
      <c r="F298">
        <v>2</v>
      </c>
      <c r="I298" t="str">
        <f>VLOOKUP(Datos[[#This Row],[Region]],$P$7:$S$61,2,FALSE)</f>
        <v>02</v>
      </c>
      <c r="J298" s="31">
        <f>VLOOKUP(Datos[[#This Row],[Mes]],$M$2:$N$13,2,FALSE)</f>
        <v>44621</v>
      </c>
      <c r="K298" s="31" t="str">
        <f>VLOOKUP(Datos[[#This Row],[Region]],$P$7:$S$61,4,FALSE)</f>
        <v>02 - Albacete</v>
      </c>
    </row>
    <row r="299" spans="1:11" x14ac:dyDescent="0.25">
      <c r="A299" t="s">
        <v>63</v>
      </c>
      <c r="B299" t="s">
        <v>23</v>
      </c>
      <c r="C299" t="s">
        <v>7</v>
      </c>
      <c r="D299">
        <v>0</v>
      </c>
      <c r="E299">
        <v>0</v>
      </c>
      <c r="F299">
        <v>2</v>
      </c>
      <c r="I299" t="str">
        <f>VLOOKUP(Datos[[#This Row],[Region]],$P$7:$S$61,2,FALSE)</f>
        <v>02</v>
      </c>
      <c r="J299" s="31">
        <f>VLOOKUP(Datos[[#This Row],[Mes]],$M$2:$N$13,2,FALSE)</f>
        <v>44652</v>
      </c>
      <c r="K299" s="31" t="str">
        <f>VLOOKUP(Datos[[#This Row],[Region]],$P$7:$S$61,4,FALSE)</f>
        <v>02 - Albacete</v>
      </c>
    </row>
    <row r="300" spans="1:11" x14ac:dyDescent="0.25">
      <c r="A300" t="s">
        <v>63</v>
      </c>
      <c r="B300" t="s">
        <v>23</v>
      </c>
      <c r="C300" t="s">
        <v>8</v>
      </c>
      <c r="D300">
        <v>0</v>
      </c>
      <c r="E300">
        <v>0</v>
      </c>
      <c r="F300">
        <v>2</v>
      </c>
      <c r="I300" t="str">
        <f>VLOOKUP(Datos[[#This Row],[Region]],$P$7:$S$61,2,FALSE)</f>
        <v>02</v>
      </c>
      <c r="J300" s="31">
        <f>VLOOKUP(Datos[[#This Row],[Mes]],$M$2:$N$13,2,FALSE)</f>
        <v>44682</v>
      </c>
      <c r="K300" s="31" t="str">
        <f>VLOOKUP(Datos[[#This Row],[Region]],$P$7:$S$61,4,FALSE)</f>
        <v>02 - Albacete</v>
      </c>
    </row>
    <row r="301" spans="1:11" x14ac:dyDescent="0.25">
      <c r="A301" t="s">
        <v>63</v>
      </c>
      <c r="B301" t="s">
        <v>23</v>
      </c>
      <c r="C301" t="s">
        <v>9</v>
      </c>
      <c r="D301">
        <v>0</v>
      </c>
      <c r="E301">
        <v>0</v>
      </c>
      <c r="F301">
        <v>2</v>
      </c>
      <c r="I301" t="str">
        <f>VLOOKUP(Datos[[#This Row],[Region]],$P$7:$S$61,2,FALSE)</f>
        <v>02</v>
      </c>
      <c r="J301" s="31">
        <f>VLOOKUP(Datos[[#This Row],[Mes]],$M$2:$N$13,2,FALSE)</f>
        <v>44713</v>
      </c>
      <c r="K301" s="31" t="str">
        <f>VLOOKUP(Datos[[#This Row],[Region]],$P$7:$S$61,4,FALSE)</f>
        <v>02 - Albacete</v>
      </c>
    </row>
    <row r="302" spans="1:11" x14ac:dyDescent="0.25">
      <c r="A302" t="s">
        <v>65</v>
      </c>
      <c r="B302" t="s">
        <v>23</v>
      </c>
      <c r="C302" t="s">
        <v>4</v>
      </c>
      <c r="D302">
        <v>0</v>
      </c>
      <c r="E302">
        <v>0</v>
      </c>
      <c r="F302">
        <v>4</v>
      </c>
      <c r="I302" t="str">
        <f>VLOOKUP(Datos[[#This Row],[Region]],$P$7:$S$61,2,FALSE)</f>
        <v>04</v>
      </c>
      <c r="J302" s="31">
        <f>VLOOKUP(Datos[[#This Row],[Mes]],$M$2:$N$13,2,FALSE)</f>
        <v>44562</v>
      </c>
      <c r="K302" s="31" t="str">
        <f>VLOOKUP(Datos[[#This Row],[Region]],$P$7:$S$61,4,FALSE)</f>
        <v>04 - Almería</v>
      </c>
    </row>
    <row r="303" spans="1:11" x14ac:dyDescent="0.25">
      <c r="A303" t="s">
        <v>65</v>
      </c>
      <c r="B303" t="s">
        <v>23</v>
      </c>
      <c r="C303" t="s">
        <v>5</v>
      </c>
      <c r="D303">
        <v>0</v>
      </c>
      <c r="E303">
        <v>0</v>
      </c>
      <c r="F303">
        <v>4</v>
      </c>
      <c r="I303" t="str">
        <f>VLOOKUP(Datos[[#This Row],[Region]],$P$7:$S$61,2,FALSE)</f>
        <v>04</v>
      </c>
      <c r="J303" s="31">
        <f>VLOOKUP(Datos[[#This Row],[Mes]],$M$2:$N$13,2,FALSE)</f>
        <v>44593</v>
      </c>
      <c r="K303" s="31" t="str">
        <f>VLOOKUP(Datos[[#This Row],[Region]],$P$7:$S$61,4,FALSE)</f>
        <v>04 - Almería</v>
      </c>
    </row>
    <row r="304" spans="1:11" x14ac:dyDescent="0.25">
      <c r="A304" t="s">
        <v>65</v>
      </c>
      <c r="B304" t="s">
        <v>23</v>
      </c>
      <c r="C304" t="s">
        <v>6</v>
      </c>
      <c r="D304">
        <v>0</v>
      </c>
      <c r="E304">
        <v>0</v>
      </c>
      <c r="F304">
        <v>4</v>
      </c>
      <c r="I304" t="str">
        <f>VLOOKUP(Datos[[#This Row],[Region]],$P$7:$S$61,2,FALSE)</f>
        <v>04</v>
      </c>
      <c r="J304" s="31">
        <f>VLOOKUP(Datos[[#This Row],[Mes]],$M$2:$N$13,2,FALSE)</f>
        <v>44621</v>
      </c>
      <c r="K304" s="31" t="str">
        <f>VLOOKUP(Datos[[#This Row],[Region]],$P$7:$S$61,4,FALSE)</f>
        <v>04 - Almería</v>
      </c>
    </row>
    <row r="305" spans="1:11" x14ac:dyDescent="0.25">
      <c r="A305" t="s">
        <v>65</v>
      </c>
      <c r="B305" t="s">
        <v>23</v>
      </c>
      <c r="C305" t="s">
        <v>7</v>
      </c>
      <c r="D305">
        <v>0</v>
      </c>
      <c r="E305">
        <v>0</v>
      </c>
      <c r="F305">
        <v>4</v>
      </c>
      <c r="I305" t="str">
        <f>VLOOKUP(Datos[[#This Row],[Region]],$P$7:$S$61,2,FALSE)</f>
        <v>04</v>
      </c>
      <c r="J305" s="31">
        <f>VLOOKUP(Datos[[#This Row],[Mes]],$M$2:$N$13,2,FALSE)</f>
        <v>44652</v>
      </c>
      <c r="K305" s="31" t="str">
        <f>VLOOKUP(Datos[[#This Row],[Region]],$P$7:$S$61,4,FALSE)</f>
        <v>04 - Almería</v>
      </c>
    </row>
    <row r="306" spans="1:11" x14ac:dyDescent="0.25">
      <c r="A306" t="s">
        <v>65</v>
      </c>
      <c r="B306" t="s">
        <v>23</v>
      </c>
      <c r="C306" t="s">
        <v>8</v>
      </c>
      <c r="D306">
        <v>0</v>
      </c>
      <c r="E306">
        <v>0</v>
      </c>
      <c r="F306">
        <v>4</v>
      </c>
      <c r="I306" t="str">
        <f>VLOOKUP(Datos[[#This Row],[Region]],$P$7:$S$61,2,FALSE)</f>
        <v>04</v>
      </c>
      <c r="J306" s="31">
        <f>VLOOKUP(Datos[[#This Row],[Mes]],$M$2:$N$13,2,FALSE)</f>
        <v>44682</v>
      </c>
      <c r="K306" s="31" t="str">
        <f>VLOOKUP(Datos[[#This Row],[Region]],$P$7:$S$61,4,FALSE)</f>
        <v>04 - Almería</v>
      </c>
    </row>
    <row r="307" spans="1:11" x14ac:dyDescent="0.25">
      <c r="A307" t="s">
        <v>65</v>
      </c>
      <c r="B307" t="s">
        <v>23</v>
      </c>
      <c r="C307" t="s">
        <v>9</v>
      </c>
      <c r="D307">
        <v>0</v>
      </c>
      <c r="E307">
        <v>0</v>
      </c>
      <c r="F307">
        <v>4</v>
      </c>
      <c r="I307" t="str">
        <f>VLOOKUP(Datos[[#This Row],[Region]],$P$7:$S$61,2,FALSE)</f>
        <v>04</v>
      </c>
      <c r="J307" s="31">
        <f>VLOOKUP(Datos[[#This Row],[Mes]],$M$2:$N$13,2,FALSE)</f>
        <v>44713</v>
      </c>
      <c r="K307" s="31" t="str">
        <f>VLOOKUP(Datos[[#This Row],[Region]],$P$7:$S$61,4,FALSE)</f>
        <v>04 - Almería</v>
      </c>
    </row>
    <row r="308" spans="1:11" x14ac:dyDescent="0.25">
      <c r="A308" t="s">
        <v>74</v>
      </c>
      <c r="B308" t="s">
        <v>23</v>
      </c>
      <c r="C308" t="s">
        <v>4</v>
      </c>
      <c r="D308">
        <v>0</v>
      </c>
      <c r="E308">
        <v>0</v>
      </c>
      <c r="F308">
        <v>5</v>
      </c>
      <c r="I308" t="str">
        <f>VLOOKUP(Datos[[#This Row],[Region]],$P$7:$S$61,2,FALSE)</f>
        <v>05</v>
      </c>
      <c r="J308" s="31">
        <f>VLOOKUP(Datos[[#This Row],[Mes]],$M$2:$N$13,2,FALSE)</f>
        <v>44562</v>
      </c>
      <c r="K308" s="31" t="str">
        <f>VLOOKUP(Datos[[#This Row],[Region]],$P$7:$S$61,4,FALSE)</f>
        <v>05 - Ávila</v>
      </c>
    </row>
    <row r="309" spans="1:11" x14ac:dyDescent="0.25">
      <c r="A309" t="s">
        <v>74</v>
      </c>
      <c r="B309" t="s">
        <v>23</v>
      </c>
      <c r="C309" t="s">
        <v>5</v>
      </c>
      <c r="D309">
        <v>0</v>
      </c>
      <c r="E309">
        <v>0</v>
      </c>
      <c r="F309">
        <v>5</v>
      </c>
      <c r="I309" t="str">
        <f>VLOOKUP(Datos[[#This Row],[Region]],$P$7:$S$61,2,FALSE)</f>
        <v>05</v>
      </c>
      <c r="J309" s="31">
        <f>VLOOKUP(Datos[[#This Row],[Mes]],$M$2:$N$13,2,FALSE)</f>
        <v>44593</v>
      </c>
      <c r="K309" s="31" t="str">
        <f>VLOOKUP(Datos[[#This Row],[Region]],$P$7:$S$61,4,FALSE)</f>
        <v>05 - Ávila</v>
      </c>
    </row>
    <row r="310" spans="1:11" x14ac:dyDescent="0.25">
      <c r="A310" t="s">
        <v>74</v>
      </c>
      <c r="B310" t="s">
        <v>23</v>
      </c>
      <c r="C310" t="s">
        <v>6</v>
      </c>
      <c r="D310">
        <v>0</v>
      </c>
      <c r="E310">
        <v>0</v>
      </c>
      <c r="F310">
        <v>5</v>
      </c>
      <c r="I310" t="str">
        <f>VLOOKUP(Datos[[#This Row],[Region]],$P$7:$S$61,2,FALSE)</f>
        <v>05</v>
      </c>
      <c r="J310" s="31">
        <f>VLOOKUP(Datos[[#This Row],[Mes]],$M$2:$N$13,2,FALSE)</f>
        <v>44621</v>
      </c>
      <c r="K310" s="31" t="str">
        <f>VLOOKUP(Datos[[#This Row],[Region]],$P$7:$S$61,4,FALSE)</f>
        <v>05 - Ávila</v>
      </c>
    </row>
    <row r="311" spans="1:11" x14ac:dyDescent="0.25">
      <c r="A311" t="s">
        <v>74</v>
      </c>
      <c r="B311" t="s">
        <v>23</v>
      </c>
      <c r="C311" t="s">
        <v>7</v>
      </c>
      <c r="D311">
        <v>0</v>
      </c>
      <c r="E311">
        <v>0</v>
      </c>
      <c r="F311">
        <v>5</v>
      </c>
      <c r="I311" t="str">
        <f>VLOOKUP(Datos[[#This Row],[Region]],$P$7:$S$61,2,FALSE)</f>
        <v>05</v>
      </c>
      <c r="J311" s="31">
        <f>VLOOKUP(Datos[[#This Row],[Mes]],$M$2:$N$13,2,FALSE)</f>
        <v>44652</v>
      </c>
      <c r="K311" s="31" t="str">
        <f>VLOOKUP(Datos[[#This Row],[Region]],$P$7:$S$61,4,FALSE)</f>
        <v>05 - Ávila</v>
      </c>
    </row>
    <row r="312" spans="1:11" x14ac:dyDescent="0.25">
      <c r="A312" t="s">
        <v>74</v>
      </c>
      <c r="B312" t="s">
        <v>23</v>
      </c>
      <c r="C312" t="s">
        <v>8</v>
      </c>
      <c r="D312">
        <v>0</v>
      </c>
      <c r="E312">
        <v>0</v>
      </c>
      <c r="F312">
        <v>5</v>
      </c>
      <c r="I312" t="str">
        <f>VLOOKUP(Datos[[#This Row],[Region]],$P$7:$S$61,2,FALSE)</f>
        <v>05</v>
      </c>
      <c r="J312" s="31">
        <f>VLOOKUP(Datos[[#This Row],[Mes]],$M$2:$N$13,2,FALSE)</f>
        <v>44682</v>
      </c>
      <c r="K312" s="31" t="str">
        <f>VLOOKUP(Datos[[#This Row],[Region]],$P$7:$S$61,4,FALSE)</f>
        <v>05 - Ávila</v>
      </c>
    </row>
    <row r="313" spans="1:11" x14ac:dyDescent="0.25">
      <c r="A313" t="s">
        <v>74</v>
      </c>
      <c r="B313" t="s">
        <v>23</v>
      </c>
      <c r="C313" t="s">
        <v>9</v>
      </c>
      <c r="D313">
        <v>0</v>
      </c>
      <c r="E313">
        <v>0</v>
      </c>
      <c r="F313">
        <v>5</v>
      </c>
      <c r="J313" s="31">
        <f>VLOOKUP(Datos[[#This Row],[Mes]],$M$2:$N$13,2,FALSE)</f>
        <v>44713</v>
      </c>
      <c r="K313" s="31" t="str">
        <f>VLOOKUP(Datos[[#This Row],[Region]],$P$7:$S$61,4,FALSE)</f>
        <v>05 - Ávila</v>
      </c>
    </row>
    <row r="314" spans="1:11" x14ac:dyDescent="0.25">
      <c r="A314" t="s">
        <v>71</v>
      </c>
      <c r="B314" t="s">
        <v>23</v>
      </c>
      <c r="C314" t="s">
        <v>4</v>
      </c>
      <c r="D314">
        <v>0</v>
      </c>
      <c r="E314">
        <v>0</v>
      </c>
      <c r="F314">
        <v>7</v>
      </c>
      <c r="J314" s="31">
        <f>VLOOKUP(Datos[[#This Row],[Mes]],$M$2:$N$13,2,FALSE)</f>
        <v>44562</v>
      </c>
      <c r="K314" s="31" t="str">
        <f>VLOOKUP(Datos[[#This Row],[Region]],$P$7:$S$61,4,FALSE)</f>
        <v>07 - Balears, Illes</v>
      </c>
    </row>
    <row r="315" spans="1:11" x14ac:dyDescent="0.25">
      <c r="A315" t="s">
        <v>71</v>
      </c>
      <c r="B315" t="s">
        <v>23</v>
      </c>
      <c r="C315" t="s">
        <v>5</v>
      </c>
      <c r="D315">
        <v>0</v>
      </c>
      <c r="E315">
        <v>0</v>
      </c>
      <c r="F315">
        <v>7</v>
      </c>
      <c r="J315" s="31">
        <f>VLOOKUP(Datos[[#This Row],[Mes]],$M$2:$N$13,2,FALSE)</f>
        <v>44593</v>
      </c>
      <c r="K315" s="31" t="str">
        <f>VLOOKUP(Datos[[#This Row],[Region]],$P$7:$S$61,4,FALSE)</f>
        <v>07 - Balears, Illes</v>
      </c>
    </row>
    <row r="316" spans="1:11" x14ac:dyDescent="0.25">
      <c r="A316" t="s">
        <v>71</v>
      </c>
      <c r="B316" t="s">
        <v>23</v>
      </c>
      <c r="C316" t="s">
        <v>6</v>
      </c>
      <c r="D316">
        <v>0</v>
      </c>
      <c r="E316">
        <v>0</v>
      </c>
      <c r="F316">
        <v>7</v>
      </c>
      <c r="J316" s="31">
        <f>VLOOKUP(Datos[[#This Row],[Mes]],$M$2:$N$13,2,FALSE)</f>
        <v>44621</v>
      </c>
      <c r="K316" s="31" t="str">
        <f>VLOOKUP(Datos[[#This Row],[Region]],$P$7:$S$61,4,FALSE)</f>
        <v>07 - Balears, Illes</v>
      </c>
    </row>
    <row r="317" spans="1:11" x14ac:dyDescent="0.25">
      <c r="A317" t="s">
        <v>71</v>
      </c>
      <c r="B317" t="s">
        <v>23</v>
      </c>
      <c r="C317" t="s">
        <v>7</v>
      </c>
      <c r="D317">
        <v>0</v>
      </c>
      <c r="E317">
        <v>0</v>
      </c>
      <c r="F317">
        <v>7</v>
      </c>
      <c r="J317" s="31">
        <f>VLOOKUP(Datos[[#This Row],[Mes]],$M$2:$N$13,2,FALSE)</f>
        <v>44652</v>
      </c>
      <c r="K317" s="31" t="str">
        <f>VLOOKUP(Datos[[#This Row],[Region]],$P$7:$S$61,4,FALSE)</f>
        <v>07 - Balears, Illes</v>
      </c>
    </row>
    <row r="318" spans="1:11" x14ac:dyDescent="0.25">
      <c r="A318" t="s">
        <v>71</v>
      </c>
      <c r="B318" t="s">
        <v>23</v>
      </c>
      <c r="C318" t="s">
        <v>8</v>
      </c>
      <c r="D318">
        <v>0</v>
      </c>
      <c r="E318">
        <v>0</v>
      </c>
      <c r="F318">
        <v>7</v>
      </c>
      <c r="J318" s="31">
        <f>VLOOKUP(Datos[[#This Row],[Mes]],$M$2:$N$13,2,FALSE)</f>
        <v>44682</v>
      </c>
      <c r="K318" s="31" t="str">
        <f>VLOOKUP(Datos[[#This Row],[Region]],$P$7:$S$61,4,FALSE)</f>
        <v>07 - Balears, Illes</v>
      </c>
    </row>
    <row r="319" spans="1:11" x14ac:dyDescent="0.25">
      <c r="A319" t="s">
        <v>71</v>
      </c>
      <c r="B319" t="s">
        <v>23</v>
      </c>
      <c r="C319" t="s">
        <v>9</v>
      </c>
      <c r="D319">
        <v>0</v>
      </c>
      <c r="E319">
        <v>0</v>
      </c>
      <c r="F319">
        <v>7</v>
      </c>
      <c r="J319" s="31">
        <f>VLOOKUP(Datos[[#This Row],[Mes]],$M$2:$N$13,2,FALSE)</f>
        <v>44713</v>
      </c>
      <c r="K319" s="31" t="str">
        <f>VLOOKUP(Datos[[#This Row],[Region]],$P$7:$S$61,4,FALSE)</f>
        <v>07 - Balears, Illes</v>
      </c>
    </row>
    <row r="320" spans="1:11" x14ac:dyDescent="0.25">
      <c r="A320" t="s">
        <v>72</v>
      </c>
      <c r="B320" t="s">
        <v>23</v>
      </c>
      <c r="C320" t="s">
        <v>4</v>
      </c>
      <c r="D320">
        <v>0</v>
      </c>
      <c r="E320">
        <v>0</v>
      </c>
      <c r="F320">
        <v>8</v>
      </c>
      <c r="J320" s="31">
        <f>VLOOKUP(Datos[[#This Row],[Mes]],$M$2:$N$13,2,FALSE)</f>
        <v>44562</v>
      </c>
      <c r="K320" s="31" t="str">
        <f>VLOOKUP(Datos[[#This Row],[Region]],$P$7:$S$61,4,FALSE)</f>
        <v>08 - Barcelona</v>
      </c>
    </row>
    <row r="321" spans="1:11" x14ac:dyDescent="0.25">
      <c r="A321" t="s">
        <v>72</v>
      </c>
      <c r="B321" t="s">
        <v>23</v>
      </c>
      <c r="C321" t="s">
        <v>5</v>
      </c>
      <c r="D321">
        <v>0</v>
      </c>
      <c r="E321">
        <v>0</v>
      </c>
      <c r="F321">
        <v>8</v>
      </c>
      <c r="J321" s="31">
        <f>VLOOKUP(Datos[[#This Row],[Mes]],$M$2:$N$13,2,FALSE)</f>
        <v>44593</v>
      </c>
      <c r="K321" s="31" t="str">
        <f>VLOOKUP(Datos[[#This Row],[Region]],$P$7:$S$61,4,FALSE)</f>
        <v>08 - Barcelona</v>
      </c>
    </row>
    <row r="322" spans="1:11" x14ac:dyDescent="0.25">
      <c r="A322" t="s">
        <v>72</v>
      </c>
      <c r="B322" t="s">
        <v>23</v>
      </c>
      <c r="C322" t="s">
        <v>6</v>
      </c>
      <c r="D322">
        <v>0</v>
      </c>
      <c r="E322">
        <v>0</v>
      </c>
      <c r="F322">
        <v>8</v>
      </c>
      <c r="J322" s="31">
        <f>VLOOKUP(Datos[[#This Row],[Mes]],$M$2:$N$13,2,FALSE)</f>
        <v>44621</v>
      </c>
      <c r="K322" s="31" t="str">
        <f>VLOOKUP(Datos[[#This Row],[Region]],$P$7:$S$61,4,FALSE)</f>
        <v>08 - Barcelona</v>
      </c>
    </row>
    <row r="323" spans="1:11" x14ac:dyDescent="0.25">
      <c r="A323" t="s">
        <v>72</v>
      </c>
      <c r="B323" t="s">
        <v>23</v>
      </c>
      <c r="C323" t="s">
        <v>7</v>
      </c>
      <c r="D323">
        <v>0</v>
      </c>
      <c r="E323">
        <v>0</v>
      </c>
      <c r="F323">
        <v>8</v>
      </c>
      <c r="J323" s="31">
        <f>VLOOKUP(Datos[[#This Row],[Mes]],$M$2:$N$13,2,FALSE)</f>
        <v>44652</v>
      </c>
      <c r="K323" s="31" t="str">
        <f>VLOOKUP(Datos[[#This Row],[Region]],$P$7:$S$61,4,FALSE)</f>
        <v>08 - Barcelona</v>
      </c>
    </row>
    <row r="324" spans="1:11" x14ac:dyDescent="0.25">
      <c r="A324" t="s">
        <v>72</v>
      </c>
      <c r="B324" t="s">
        <v>23</v>
      </c>
      <c r="C324" t="s">
        <v>8</v>
      </c>
      <c r="D324">
        <v>0</v>
      </c>
      <c r="E324">
        <v>0</v>
      </c>
      <c r="F324">
        <v>8</v>
      </c>
      <c r="J324" s="31">
        <f>VLOOKUP(Datos[[#This Row],[Mes]],$M$2:$N$13,2,FALSE)</f>
        <v>44682</v>
      </c>
      <c r="K324" s="31" t="str">
        <f>VLOOKUP(Datos[[#This Row],[Region]],$P$7:$S$61,4,FALSE)</f>
        <v>08 - Barcelona</v>
      </c>
    </row>
    <row r="325" spans="1:11" x14ac:dyDescent="0.25">
      <c r="A325" t="s">
        <v>72</v>
      </c>
      <c r="B325" t="s">
        <v>23</v>
      </c>
      <c r="C325" t="s">
        <v>9</v>
      </c>
      <c r="D325">
        <v>0</v>
      </c>
      <c r="E325">
        <v>0</v>
      </c>
      <c r="F325">
        <v>8</v>
      </c>
      <c r="J325" s="31">
        <f>VLOOKUP(Datos[[#This Row],[Mes]],$M$2:$N$13,2,FALSE)</f>
        <v>44713</v>
      </c>
      <c r="K325" s="31" t="str">
        <f>VLOOKUP(Datos[[#This Row],[Region]],$P$7:$S$61,4,FALSE)</f>
        <v>08 - Barcelona</v>
      </c>
    </row>
    <row r="326" spans="1:11" x14ac:dyDescent="0.25">
      <c r="A326" t="s">
        <v>76</v>
      </c>
      <c r="B326" t="s">
        <v>23</v>
      </c>
      <c r="C326" t="s">
        <v>4</v>
      </c>
      <c r="D326">
        <v>0</v>
      </c>
      <c r="E326">
        <v>0</v>
      </c>
      <c r="F326">
        <v>9</v>
      </c>
      <c r="J326" s="31">
        <f>VLOOKUP(Datos[[#This Row],[Mes]],$M$2:$N$13,2,FALSE)</f>
        <v>44562</v>
      </c>
      <c r="K326" s="31" t="str">
        <f>VLOOKUP(Datos[[#This Row],[Region]],$P$7:$S$61,4,FALSE)</f>
        <v>09 - Burgos</v>
      </c>
    </row>
    <row r="327" spans="1:11" x14ac:dyDescent="0.25">
      <c r="A327" t="s">
        <v>76</v>
      </c>
      <c r="B327" t="s">
        <v>23</v>
      </c>
      <c r="C327" t="s">
        <v>5</v>
      </c>
      <c r="D327">
        <v>0</v>
      </c>
      <c r="E327">
        <v>0</v>
      </c>
      <c r="F327">
        <v>9</v>
      </c>
      <c r="J327" s="31">
        <f>VLOOKUP(Datos[[#This Row],[Mes]],$M$2:$N$13,2,FALSE)</f>
        <v>44593</v>
      </c>
      <c r="K327" s="31" t="str">
        <f>VLOOKUP(Datos[[#This Row],[Region]],$P$7:$S$61,4,FALSE)</f>
        <v>09 - Burgos</v>
      </c>
    </row>
    <row r="328" spans="1:11" x14ac:dyDescent="0.25">
      <c r="A328" t="s">
        <v>76</v>
      </c>
      <c r="B328" t="s">
        <v>23</v>
      </c>
      <c r="C328" t="s">
        <v>6</v>
      </c>
      <c r="D328">
        <v>0</v>
      </c>
      <c r="E328">
        <v>0</v>
      </c>
      <c r="F328">
        <v>9</v>
      </c>
      <c r="J328" s="31">
        <f>VLOOKUP(Datos[[#This Row],[Mes]],$M$2:$N$13,2,FALSE)</f>
        <v>44621</v>
      </c>
      <c r="K328" s="31" t="str">
        <f>VLOOKUP(Datos[[#This Row],[Region]],$P$7:$S$61,4,FALSE)</f>
        <v>09 - Burgos</v>
      </c>
    </row>
    <row r="329" spans="1:11" x14ac:dyDescent="0.25">
      <c r="A329" t="s">
        <v>76</v>
      </c>
      <c r="B329" t="s">
        <v>23</v>
      </c>
      <c r="C329" t="s">
        <v>7</v>
      </c>
      <c r="D329">
        <v>0</v>
      </c>
      <c r="E329">
        <v>0</v>
      </c>
      <c r="F329">
        <v>9</v>
      </c>
      <c r="J329" s="31">
        <f>VLOOKUP(Datos[[#This Row],[Mes]],$M$2:$N$13,2,FALSE)</f>
        <v>44652</v>
      </c>
      <c r="K329" s="31" t="str">
        <f>VLOOKUP(Datos[[#This Row],[Region]],$P$7:$S$61,4,FALSE)</f>
        <v>09 - Burgos</v>
      </c>
    </row>
    <row r="330" spans="1:11" x14ac:dyDescent="0.25">
      <c r="A330" t="s">
        <v>76</v>
      </c>
      <c r="B330" t="s">
        <v>23</v>
      </c>
      <c r="C330" t="s">
        <v>8</v>
      </c>
      <c r="D330">
        <v>0</v>
      </c>
      <c r="E330">
        <v>0</v>
      </c>
      <c r="F330">
        <v>9</v>
      </c>
      <c r="J330" s="31">
        <f>VLOOKUP(Datos[[#This Row],[Mes]],$M$2:$N$13,2,FALSE)</f>
        <v>44682</v>
      </c>
      <c r="K330" s="31" t="str">
        <f>VLOOKUP(Datos[[#This Row],[Region]],$P$7:$S$61,4,FALSE)</f>
        <v>09 - Burgos</v>
      </c>
    </row>
    <row r="331" spans="1:11" x14ac:dyDescent="0.25">
      <c r="A331" t="s">
        <v>76</v>
      </c>
      <c r="B331" t="s">
        <v>23</v>
      </c>
      <c r="C331" t="s">
        <v>9</v>
      </c>
      <c r="D331">
        <v>0</v>
      </c>
      <c r="E331">
        <v>0</v>
      </c>
      <c r="F331">
        <v>9</v>
      </c>
      <c r="J331" s="31">
        <f>VLOOKUP(Datos[[#This Row],[Mes]],$M$2:$N$13,2,FALSE)</f>
        <v>44713</v>
      </c>
      <c r="K331" s="31" t="str">
        <f>VLOOKUP(Datos[[#This Row],[Region]],$P$7:$S$61,4,FALSE)</f>
        <v>09 - Burgos</v>
      </c>
    </row>
    <row r="332" spans="1:11" x14ac:dyDescent="0.25">
      <c r="A332" t="s">
        <v>79</v>
      </c>
      <c r="B332" t="s">
        <v>23</v>
      </c>
      <c r="C332" t="s">
        <v>4</v>
      </c>
      <c r="D332">
        <v>0</v>
      </c>
      <c r="E332">
        <v>0</v>
      </c>
      <c r="F332">
        <v>12</v>
      </c>
      <c r="J332" s="31">
        <f>VLOOKUP(Datos[[#This Row],[Mes]],$M$2:$N$13,2,FALSE)</f>
        <v>44562</v>
      </c>
      <c r="K332" s="31" t="str">
        <f>VLOOKUP(Datos[[#This Row],[Region]],$P$7:$S$61,4,FALSE)</f>
        <v>12 - Castellón/Castelló</v>
      </c>
    </row>
    <row r="333" spans="1:11" x14ac:dyDescent="0.25">
      <c r="A333" t="s">
        <v>79</v>
      </c>
      <c r="B333" t="s">
        <v>23</v>
      </c>
      <c r="C333" t="s">
        <v>5</v>
      </c>
      <c r="D333">
        <v>0</v>
      </c>
      <c r="E333">
        <v>0</v>
      </c>
      <c r="F333">
        <v>12</v>
      </c>
      <c r="J333" s="31">
        <f>VLOOKUP(Datos[[#This Row],[Mes]],$M$2:$N$13,2,FALSE)</f>
        <v>44593</v>
      </c>
      <c r="K333" s="31" t="str">
        <f>VLOOKUP(Datos[[#This Row],[Region]],$P$7:$S$61,4,FALSE)</f>
        <v>12 - Castellón/Castelló</v>
      </c>
    </row>
    <row r="334" spans="1:11" x14ac:dyDescent="0.25">
      <c r="A334" t="s">
        <v>79</v>
      </c>
      <c r="B334" t="s">
        <v>23</v>
      </c>
      <c r="C334" t="s">
        <v>6</v>
      </c>
      <c r="D334">
        <v>0</v>
      </c>
      <c r="E334">
        <v>0</v>
      </c>
      <c r="F334">
        <v>12</v>
      </c>
      <c r="J334" s="31">
        <f>VLOOKUP(Datos[[#This Row],[Mes]],$M$2:$N$13,2,FALSE)</f>
        <v>44621</v>
      </c>
      <c r="K334" s="31" t="str">
        <f>VLOOKUP(Datos[[#This Row],[Region]],$P$7:$S$61,4,FALSE)</f>
        <v>12 - Castellón/Castelló</v>
      </c>
    </row>
    <row r="335" spans="1:11" x14ac:dyDescent="0.25">
      <c r="A335" t="s">
        <v>79</v>
      </c>
      <c r="B335" t="s">
        <v>23</v>
      </c>
      <c r="C335" t="s">
        <v>7</v>
      </c>
      <c r="D335">
        <v>0</v>
      </c>
      <c r="E335">
        <v>0</v>
      </c>
      <c r="F335">
        <v>12</v>
      </c>
      <c r="J335" s="31">
        <f>VLOOKUP(Datos[[#This Row],[Mes]],$M$2:$N$13,2,FALSE)</f>
        <v>44652</v>
      </c>
      <c r="K335" s="31" t="str">
        <f>VLOOKUP(Datos[[#This Row],[Region]],$P$7:$S$61,4,FALSE)</f>
        <v>12 - Castellón/Castelló</v>
      </c>
    </row>
    <row r="336" spans="1:11" x14ac:dyDescent="0.25">
      <c r="A336" t="s">
        <v>79</v>
      </c>
      <c r="B336" t="s">
        <v>23</v>
      </c>
      <c r="C336" t="s">
        <v>8</v>
      </c>
      <c r="D336">
        <v>0</v>
      </c>
      <c r="E336">
        <v>0</v>
      </c>
      <c r="F336">
        <v>12</v>
      </c>
      <c r="J336" s="31">
        <f>VLOOKUP(Datos[[#This Row],[Mes]],$M$2:$N$13,2,FALSE)</f>
        <v>44682</v>
      </c>
      <c r="K336" s="31" t="str">
        <f>VLOOKUP(Datos[[#This Row],[Region]],$P$7:$S$61,4,FALSE)</f>
        <v>12 - Castellón/Castelló</v>
      </c>
    </row>
    <row r="337" spans="1:11" x14ac:dyDescent="0.25">
      <c r="A337" t="s">
        <v>79</v>
      </c>
      <c r="B337" t="s">
        <v>23</v>
      </c>
      <c r="C337" t="s">
        <v>9</v>
      </c>
      <c r="D337">
        <v>0</v>
      </c>
      <c r="E337">
        <v>0</v>
      </c>
      <c r="F337">
        <v>12</v>
      </c>
      <c r="J337" s="31">
        <f>VLOOKUP(Datos[[#This Row],[Mes]],$M$2:$N$13,2,FALSE)</f>
        <v>44713</v>
      </c>
      <c r="K337" s="31" t="str">
        <f>VLOOKUP(Datos[[#This Row],[Region]],$P$7:$S$61,4,FALSE)</f>
        <v>12 - Castellón/Castelló</v>
      </c>
    </row>
    <row r="338" spans="1:11" x14ac:dyDescent="0.25">
      <c r="A338" t="s">
        <v>81</v>
      </c>
      <c r="B338" t="s">
        <v>23</v>
      </c>
      <c r="C338" t="s">
        <v>4</v>
      </c>
      <c r="D338">
        <v>0</v>
      </c>
      <c r="E338">
        <v>0</v>
      </c>
      <c r="F338">
        <v>15</v>
      </c>
      <c r="J338" s="31">
        <f>VLOOKUP(Datos[[#This Row],[Mes]],$M$2:$N$13,2,FALSE)</f>
        <v>44562</v>
      </c>
      <c r="K338" s="31" t="str">
        <f>VLOOKUP(Datos[[#This Row],[Region]],$P$7:$S$61,4,FALSE)</f>
        <v>15 - Coruña, A</v>
      </c>
    </row>
    <row r="339" spans="1:11" x14ac:dyDescent="0.25">
      <c r="A339" t="s">
        <v>81</v>
      </c>
      <c r="B339" t="s">
        <v>23</v>
      </c>
      <c r="C339" t="s">
        <v>5</v>
      </c>
      <c r="D339">
        <v>0</v>
      </c>
      <c r="E339">
        <v>0</v>
      </c>
      <c r="F339">
        <v>15</v>
      </c>
      <c r="J339" s="31">
        <f>VLOOKUP(Datos[[#This Row],[Mes]],$M$2:$N$13,2,FALSE)</f>
        <v>44593</v>
      </c>
      <c r="K339" s="31" t="str">
        <f>VLOOKUP(Datos[[#This Row],[Region]],$P$7:$S$61,4,FALSE)</f>
        <v>15 - Coruña, A</v>
      </c>
    </row>
    <row r="340" spans="1:11" x14ac:dyDescent="0.25">
      <c r="A340" t="s">
        <v>81</v>
      </c>
      <c r="B340" t="s">
        <v>23</v>
      </c>
      <c r="C340" t="s">
        <v>6</v>
      </c>
      <c r="D340">
        <v>0</v>
      </c>
      <c r="E340">
        <v>0</v>
      </c>
      <c r="F340">
        <v>15</v>
      </c>
      <c r="J340" s="31">
        <f>VLOOKUP(Datos[[#This Row],[Mes]],$M$2:$N$13,2,FALSE)</f>
        <v>44621</v>
      </c>
      <c r="K340" s="31" t="str">
        <f>VLOOKUP(Datos[[#This Row],[Region]],$P$7:$S$61,4,FALSE)</f>
        <v>15 - Coruña, A</v>
      </c>
    </row>
    <row r="341" spans="1:11" x14ac:dyDescent="0.25">
      <c r="A341" t="s">
        <v>81</v>
      </c>
      <c r="B341" t="s">
        <v>23</v>
      </c>
      <c r="C341" t="s">
        <v>7</v>
      </c>
      <c r="D341">
        <v>0</v>
      </c>
      <c r="E341">
        <v>0</v>
      </c>
      <c r="F341">
        <v>15</v>
      </c>
      <c r="J341" s="31">
        <f>VLOOKUP(Datos[[#This Row],[Mes]],$M$2:$N$13,2,FALSE)</f>
        <v>44652</v>
      </c>
      <c r="K341" s="31" t="str">
        <f>VLOOKUP(Datos[[#This Row],[Region]],$P$7:$S$61,4,FALSE)</f>
        <v>15 - Coruña, A</v>
      </c>
    </row>
    <row r="342" spans="1:11" x14ac:dyDescent="0.25">
      <c r="A342" t="s">
        <v>81</v>
      </c>
      <c r="B342" t="s">
        <v>23</v>
      </c>
      <c r="C342" t="s">
        <v>8</v>
      </c>
      <c r="D342">
        <v>0</v>
      </c>
      <c r="E342">
        <v>0</v>
      </c>
      <c r="F342">
        <v>15</v>
      </c>
      <c r="J342" s="31">
        <f>VLOOKUP(Datos[[#This Row],[Mes]],$M$2:$N$13,2,FALSE)</f>
        <v>44682</v>
      </c>
      <c r="K342" s="31" t="str">
        <f>VLOOKUP(Datos[[#This Row],[Region]],$P$7:$S$61,4,FALSE)</f>
        <v>15 - Coruña, A</v>
      </c>
    </row>
    <row r="343" spans="1:11" x14ac:dyDescent="0.25">
      <c r="A343" t="s">
        <v>81</v>
      </c>
      <c r="B343" t="s">
        <v>23</v>
      </c>
      <c r="C343" t="s">
        <v>9</v>
      </c>
      <c r="D343">
        <v>0</v>
      </c>
      <c r="E343">
        <v>0</v>
      </c>
      <c r="F343">
        <v>15</v>
      </c>
      <c r="J343" s="31">
        <f>VLOOKUP(Datos[[#This Row],[Mes]],$M$2:$N$13,2,FALSE)</f>
        <v>44713</v>
      </c>
      <c r="K343" s="31" t="str">
        <f>VLOOKUP(Datos[[#This Row],[Region]],$P$7:$S$61,4,FALSE)</f>
        <v>15 - Coruña, A</v>
      </c>
    </row>
    <row r="344" spans="1:11" x14ac:dyDescent="0.25">
      <c r="A344" t="s">
        <v>82</v>
      </c>
      <c r="B344" t="s">
        <v>23</v>
      </c>
      <c r="C344" t="s">
        <v>4</v>
      </c>
      <c r="D344">
        <v>0</v>
      </c>
      <c r="E344">
        <v>0</v>
      </c>
      <c r="F344">
        <v>16</v>
      </c>
      <c r="J344" s="31">
        <f>VLOOKUP(Datos[[#This Row],[Mes]],$M$2:$N$13,2,FALSE)</f>
        <v>44562</v>
      </c>
      <c r="K344" s="31" t="str">
        <f>VLOOKUP(Datos[[#This Row],[Region]],$P$7:$S$61,4,FALSE)</f>
        <v>16 - Cuenca</v>
      </c>
    </row>
    <row r="345" spans="1:11" x14ac:dyDescent="0.25">
      <c r="A345" t="s">
        <v>82</v>
      </c>
      <c r="B345" t="s">
        <v>23</v>
      </c>
      <c r="C345" t="s">
        <v>5</v>
      </c>
      <c r="D345">
        <v>0</v>
      </c>
      <c r="E345">
        <v>0</v>
      </c>
      <c r="F345">
        <v>16</v>
      </c>
      <c r="J345" s="31">
        <f>VLOOKUP(Datos[[#This Row],[Mes]],$M$2:$N$13,2,FALSE)</f>
        <v>44593</v>
      </c>
      <c r="K345" s="31" t="str">
        <f>VLOOKUP(Datos[[#This Row],[Region]],$P$7:$S$61,4,FALSE)</f>
        <v>16 - Cuenca</v>
      </c>
    </row>
    <row r="346" spans="1:11" x14ac:dyDescent="0.25">
      <c r="A346" t="s">
        <v>82</v>
      </c>
      <c r="B346" t="s">
        <v>23</v>
      </c>
      <c r="C346" t="s">
        <v>6</v>
      </c>
      <c r="D346">
        <v>0</v>
      </c>
      <c r="E346">
        <v>0</v>
      </c>
      <c r="F346">
        <v>16</v>
      </c>
      <c r="J346" s="31">
        <f>VLOOKUP(Datos[[#This Row],[Mes]],$M$2:$N$13,2,FALSE)</f>
        <v>44621</v>
      </c>
      <c r="K346" s="31" t="str">
        <f>VLOOKUP(Datos[[#This Row],[Region]],$P$7:$S$61,4,FALSE)</f>
        <v>16 - Cuenca</v>
      </c>
    </row>
    <row r="347" spans="1:11" x14ac:dyDescent="0.25">
      <c r="A347" t="s">
        <v>82</v>
      </c>
      <c r="B347" t="s">
        <v>23</v>
      </c>
      <c r="C347" t="s">
        <v>7</v>
      </c>
      <c r="D347">
        <v>0</v>
      </c>
      <c r="E347">
        <v>0</v>
      </c>
      <c r="F347">
        <v>16</v>
      </c>
      <c r="J347" s="31">
        <f>VLOOKUP(Datos[[#This Row],[Mes]],$M$2:$N$13,2,FALSE)</f>
        <v>44652</v>
      </c>
      <c r="K347" s="31" t="str">
        <f>VLOOKUP(Datos[[#This Row],[Region]],$P$7:$S$61,4,FALSE)</f>
        <v>16 - Cuenca</v>
      </c>
    </row>
    <row r="348" spans="1:11" x14ac:dyDescent="0.25">
      <c r="A348" t="s">
        <v>82</v>
      </c>
      <c r="B348" t="s">
        <v>23</v>
      </c>
      <c r="C348" t="s">
        <v>8</v>
      </c>
      <c r="D348">
        <v>0</v>
      </c>
      <c r="E348">
        <v>0</v>
      </c>
      <c r="F348">
        <v>16</v>
      </c>
      <c r="J348" s="31">
        <f>VLOOKUP(Datos[[#This Row],[Mes]],$M$2:$N$13,2,FALSE)</f>
        <v>44682</v>
      </c>
      <c r="K348" s="31" t="str">
        <f>VLOOKUP(Datos[[#This Row],[Region]],$P$7:$S$61,4,FALSE)</f>
        <v>16 - Cuenca</v>
      </c>
    </row>
    <row r="349" spans="1:11" x14ac:dyDescent="0.25">
      <c r="A349" t="s">
        <v>82</v>
      </c>
      <c r="B349" t="s">
        <v>23</v>
      </c>
      <c r="C349" t="s">
        <v>9</v>
      </c>
      <c r="D349">
        <v>0</v>
      </c>
      <c r="E349">
        <v>0</v>
      </c>
      <c r="F349">
        <v>16</v>
      </c>
      <c r="J349" s="31">
        <f>VLOOKUP(Datos[[#This Row],[Mes]],$M$2:$N$13,2,FALSE)</f>
        <v>44713</v>
      </c>
      <c r="K349" s="31" t="str">
        <f>VLOOKUP(Datos[[#This Row],[Region]],$P$7:$S$61,4,FALSE)</f>
        <v>16 - Cuenca</v>
      </c>
    </row>
    <row r="350" spans="1:11" x14ac:dyDescent="0.25">
      <c r="A350" t="s">
        <v>105</v>
      </c>
      <c r="B350" t="s">
        <v>23</v>
      </c>
      <c r="C350" t="s">
        <v>4</v>
      </c>
      <c r="D350">
        <v>0</v>
      </c>
      <c r="E350">
        <v>0</v>
      </c>
      <c r="F350">
        <v>17</v>
      </c>
      <c r="J350" s="31">
        <f>VLOOKUP(Datos[[#This Row],[Mes]],$M$2:$N$13,2,FALSE)</f>
        <v>44562</v>
      </c>
      <c r="K350" s="31" t="str">
        <f>VLOOKUP(Datos[[#This Row],[Region]],$P$7:$S$61,4,FALSE)</f>
        <v>17 - Girona</v>
      </c>
    </row>
    <row r="351" spans="1:11" x14ac:dyDescent="0.25">
      <c r="A351" t="s">
        <v>105</v>
      </c>
      <c r="B351" t="s">
        <v>23</v>
      </c>
      <c r="C351" t="s">
        <v>5</v>
      </c>
      <c r="D351">
        <v>0</v>
      </c>
      <c r="E351">
        <v>0</v>
      </c>
      <c r="F351">
        <v>17</v>
      </c>
      <c r="J351" s="31">
        <f>VLOOKUP(Datos[[#This Row],[Mes]],$M$2:$N$13,2,FALSE)</f>
        <v>44593</v>
      </c>
      <c r="K351" s="31" t="str">
        <f>VLOOKUP(Datos[[#This Row],[Region]],$P$7:$S$61,4,FALSE)</f>
        <v>17 - Girona</v>
      </c>
    </row>
    <row r="352" spans="1:11" x14ac:dyDescent="0.25">
      <c r="A352" t="s">
        <v>105</v>
      </c>
      <c r="B352" t="s">
        <v>23</v>
      </c>
      <c r="C352" t="s">
        <v>6</v>
      </c>
      <c r="D352">
        <v>0</v>
      </c>
      <c r="E352">
        <v>0</v>
      </c>
      <c r="F352">
        <v>17</v>
      </c>
      <c r="J352" s="31">
        <f>VLOOKUP(Datos[[#This Row],[Mes]],$M$2:$N$13,2,FALSE)</f>
        <v>44621</v>
      </c>
      <c r="K352" s="31" t="str">
        <f>VLOOKUP(Datos[[#This Row],[Region]],$P$7:$S$61,4,FALSE)</f>
        <v>17 - Girona</v>
      </c>
    </row>
    <row r="353" spans="1:11" x14ac:dyDescent="0.25">
      <c r="A353" t="s">
        <v>105</v>
      </c>
      <c r="B353" t="s">
        <v>23</v>
      </c>
      <c r="C353" t="s">
        <v>7</v>
      </c>
      <c r="D353">
        <v>0</v>
      </c>
      <c r="E353">
        <v>0</v>
      </c>
      <c r="F353">
        <v>17</v>
      </c>
      <c r="J353" s="31">
        <f>VLOOKUP(Datos[[#This Row],[Mes]],$M$2:$N$13,2,FALSE)</f>
        <v>44652</v>
      </c>
      <c r="K353" s="31" t="str">
        <f>VLOOKUP(Datos[[#This Row],[Region]],$P$7:$S$61,4,FALSE)</f>
        <v>17 - Girona</v>
      </c>
    </row>
    <row r="354" spans="1:11" x14ac:dyDescent="0.25">
      <c r="A354" t="s">
        <v>105</v>
      </c>
      <c r="B354" t="s">
        <v>23</v>
      </c>
      <c r="C354" t="s">
        <v>8</v>
      </c>
      <c r="D354">
        <v>0</v>
      </c>
      <c r="E354">
        <v>0</v>
      </c>
      <c r="F354">
        <v>17</v>
      </c>
      <c r="J354" s="31">
        <f>VLOOKUP(Datos[[#This Row],[Mes]],$M$2:$N$13,2,FALSE)</f>
        <v>44682</v>
      </c>
      <c r="K354" s="31" t="str">
        <f>VLOOKUP(Datos[[#This Row],[Region]],$P$7:$S$61,4,FALSE)</f>
        <v>17 - Girona</v>
      </c>
    </row>
    <row r="355" spans="1:11" x14ac:dyDescent="0.25">
      <c r="A355" t="s">
        <v>105</v>
      </c>
      <c r="B355" t="s">
        <v>23</v>
      </c>
      <c r="C355" t="s">
        <v>9</v>
      </c>
      <c r="D355">
        <v>0</v>
      </c>
      <c r="E355">
        <v>0</v>
      </c>
      <c r="F355">
        <v>17</v>
      </c>
      <c r="J355" s="31">
        <f>VLOOKUP(Datos[[#This Row],[Mes]],$M$2:$N$13,2,FALSE)</f>
        <v>44713</v>
      </c>
      <c r="K355" s="31" t="str">
        <f>VLOOKUP(Datos[[#This Row],[Region]],$P$7:$S$61,4,FALSE)</f>
        <v>17 - Girona</v>
      </c>
    </row>
    <row r="356" spans="1:11" x14ac:dyDescent="0.25">
      <c r="A356" t="s">
        <v>107</v>
      </c>
      <c r="B356" t="s">
        <v>23</v>
      </c>
      <c r="C356" t="s">
        <v>4</v>
      </c>
      <c r="D356">
        <v>0</v>
      </c>
      <c r="E356">
        <v>0</v>
      </c>
      <c r="F356">
        <v>19</v>
      </c>
      <c r="J356" s="31">
        <f>VLOOKUP(Datos[[#This Row],[Mes]],$M$2:$N$13,2,FALSE)</f>
        <v>44562</v>
      </c>
      <c r="K356" s="31" t="str">
        <f>VLOOKUP(Datos[[#This Row],[Region]],$P$7:$S$61,4,FALSE)</f>
        <v>19 - Guadalajara</v>
      </c>
    </row>
    <row r="357" spans="1:11" x14ac:dyDescent="0.25">
      <c r="A357" t="s">
        <v>107</v>
      </c>
      <c r="B357" t="s">
        <v>23</v>
      </c>
      <c r="C357" t="s">
        <v>5</v>
      </c>
      <c r="D357">
        <v>0</v>
      </c>
      <c r="E357">
        <v>0</v>
      </c>
      <c r="F357">
        <v>19</v>
      </c>
      <c r="J357" s="31">
        <f>VLOOKUP(Datos[[#This Row],[Mes]],$M$2:$N$13,2,FALSE)</f>
        <v>44593</v>
      </c>
      <c r="K357" s="31" t="str">
        <f>VLOOKUP(Datos[[#This Row],[Region]],$P$7:$S$61,4,FALSE)</f>
        <v>19 - Guadalajara</v>
      </c>
    </row>
    <row r="358" spans="1:11" x14ac:dyDescent="0.25">
      <c r="A358" t="s">
        <v>107</v>
      </c>
      <c r="B358" t="s">
        <v>23</v>
      </c>
      <c r="C358" t="s">
        <v>6</v>
      </c>
      <c r="D358">
        <v>0</v>
      </c>
      <c r="E358">
        <v>0</v>
      </c>
      <c r="F358">
        <v>19</v>
      </c>
      <c r="J358" s="31">
        <f>VLOOKUP(Datos[[#This Row],[Mes]],$M$2:$N$13,2,FALSE)</f>
        <v>44621</v>
      </c>
      <c r="K358" s="31" t="str">
        <f>VLOOKUP(Datos[[#This Row],[Region]],$P$7:$S$61,4,FALSE)</f>
        <v>19 - Guadalajara</v>
      </c>
    </row>
    <row r="359" spans="1:11" x14ac:dyDescent="0.25">
      <c r="A359" t="s">
        <v>107</v>
      </c>
      <c r="B359" t="s">
        <v>23</v>
      </c>
      <c r="C359" t="s">
        <v>7</v>
      </c>
      <c r="D359">
        <v>0</v>
      </c>
      <c r="E359">
        <v>0</v>
      </c>
      <c r="F359">
        <v>19</v>
      </c>
      <c r="J359" s="31">
        <f>VLOOKUP(Datos[[#This Row],[Mes]],$M$2:$N$13,2,FALSE)</f>
        <v>44652</v>
      </c>
      <c r="K359" s="31" t="str">
        <f>VLOOKUP(Datos[[#This Row],[Region]],$P$7:$S$61,4,FALSE)</f>
        <v>19 - Guadalajara</v>
      </c>
    </row>
    <row r="360" spans="1:11" x14ac:dyDescent="0.25">
      <c r="A360" t="s">
        <v>107</v>
      </c>
      <c r="B360" t="s">
        <v>23</v>
      </c>
      <c r="C360" t="s">
        <v>8</v>
      </c>
      <c r="D360">
        <v>0</v>
      </c>
      <c r="E360">
        <v>0</v>
      </c>
      <c r="F360">
        <v>19</v>
      </c>
      <c r="J360" s="31">
        <f>VLOOKUP(Datos[[#This Row],[Mes]],$M$2:$N$13,2,FALSE)</f>
        <v>44682</v>
      </c>
      <c r="K360" s="31" t="str">
        <f>VLOOKUP(Datos[[#This Row],[Region]],$P$7:$S$61,4,FALSE)</f>
        <v>19 - Guadalajara</v>
      </c>
    </row>
    <row r="361" spans="1:11" x14ac:dyDescent="0.25">
      <c r="A361" t="s">
        <v>107</v>
      </c>
      <c r="B361" t="s">
        <v>23</v>
      </c>
      <c r="C361" t="s">
        <v>9</v>
      </c>
      <c r="D361">
        <v>0</v>
      </c>
      <c r="E361">
        <v>0</v>
      </c>
      <c r="F361">
        <v>19</v>
      </c>
      <c r="J361" s="31">
        <f>VLOOKUP(Datos[[#This Row],[Mes]],$M$2:$N$13,2,FALSE)</f>
        <v>44713</v>
      </c>
      <c r="K361" s="31" t="str">
        <f>VLOOKUP(Datos[[#This Row],[Region]],$P$7:$S$61,4,FALSE)</f>
        <v>19 - Guadalajara</v>
      </c>
    </row>
    <row r="362" spans="1:11" x14ac:dyDescent="0.25">
      <c r="A362" t="s">
        <v>104</v>
      </c>
      <c r="B362" t="s">
        <v>23</v>
      </c>
      <c r="C362" t="s">
        <v>4</v>
      </c>
      <c r="D362">
        <v>0</v>
      </c>
      <c r="E362">
        <v>0</v>
      </c>
      <c r="F362">
        <v>20</v>
      </c>
      <c r="J362" s="31">
        <f>VLOOKUP(Datos[[#This Row],[Mes]],$M$2:$N$13,2,FALSE)</f>
        <v>44562</v>
      </c>
      <c r="K362" s="31" t="str">
        <f>VLOOKUP(Datos[[#This Row],[Region]],$P$7:$S$61,4,FALSE)</f>
        <v>20 - Gipuzkoa</v>
      </c>
    </row>
    <row r="363" spans="1:11" x14ac:dyDescent="0.25">
      <c r="A363" t="s">
        <v>104</v>
      </c>
      <c r="B363" t="s">
        <v>23</v>
      </c>
      <c r="C363" t="s">
        <v>5</v>
      </c>
      <c r="D363">
        <v>0</v>
      </c>
      <c r="E363">
        <v>0</v>
      </c>
      <c r="F363">
        <v>20</v>
      </c>
      <c r="J363" s="31">
        <f>VLOOKUP(Datos[[#This Row],[Mes]],$M$2:$N$13,2,FALSE)</f>
        <v>44593</v>
      </c>
      <c r="K363" s="31" t="str">
        <f>VLOOKUP(Datos[[#This Row],[Region]],$P$7:$S$61,4,FALSE)</f>
        <v>20 - Gipuzkoa</v>
      </c>
    </row>
    <row r="364" spans="1:11" x14ac:dyDescent="0.25">
      <c r="A364" t="s">
        <v>104</v>
      </c>
      <c r="B364" t="s">
        <v>23</v>
      </c>
      <c r="C364" t="s">
        <v>6</v>
      </c>
      <c r="D364">
        <v>0</v>
      </c>
      <c r="E364">
        <v>0</v>
      </c>
      <c r="F364">
        <v>20</v>
      </c>
      <c r="J364" s="31">
        <f>VLOOKUP(Datos[[#This Row],[Mes]],$M$2:$N$13,2,FALSE)</f>
        <v>44621</v>
      </c>
      <c r="K364" s="31" t="str">
        <f>VLOOKUP(Datos[[#This Row],[Region]],$P$7:$S$61,4,FALSE)</f>
        <v>20 - Gipuzkoa</v>
      </c>
    </row>
    <row r="365" spans="1:11" x14ac:dyDescent="0.25">
      <c r="A365" t="s">
        <v>104</v>
      </c>
      <c r="B365" t="s">
        <v>23</v>
      </c>
      <c r="C365" t="s">
        <v>7</v>
      </c>
      <c r="D365">
        <v>0</v>
      </c>
      <c r="E365">
        <v>0</v>
      </c>
      <c r="F365">
        <v>20</v>
      </c>
      <c r="J365" s="31">
        <f>VLOOKUP(Datos[[#This Row],[Mes]],$M$2:$N$13,2,FALSE)</f>
        <v>44652</v>
      </c>
      <c r="K365" s="31" t="str">
        <f>VLOOKUP(Datos[[#This Row],[Region]],$P$7:$S$61,4,FALSE)</f>
        <v>20 - Gipuzkoa</v>
      </c>
    </row>
    <row r="366" spans="1:11" x14ac:dyDescent="0.25">
      <c r="A366" t="s">
        <v>104</v>
      </c>
      <c r="B366" t="s">
        <v>23</v>
      </c>
      <c r="C366" t="s">
        <v>8</v>
      </c>
      <c r="D366">
        <v>0</v>
      </c>
      <c r="E366">
        <v>0</v>
      </c>
      <c r="F366">
        <v>20</v>
      </c>
      <c r="J366" s="31">
        <f>VLOOKUP(Datos[[#This Row],[Mes]],$M$2:$N$13,2,FALSE)</f>
        <v>44682</v>
      </c>
      <c r="K366" s="31" t="str">
        <f>VLOOKUP(Datos[[#This Row],[Region]],$P$7:$S$61,4,FALSE)</f>
        <v>20 - Gipuzkoa</v>
      </c>
    </row>
    <row r="367" spans="1:11" x14ac:dyDescent="0.25">
      <c r="A367" t="s">
        <v>104</v>
      </c>
      <c r="B367" t="s">
        <v>23</v>
      </c>
      <c r="C367" t="s">
        <v>9</v>
      </c>
      <c r="D367">
        <v>0</v>
      </c>
      <c r="E367">
        <v>0</v>
      </c>
      <c r="F367">
        <v>20</v>
      </c>
      <c r="J367" s="31">
        <f>VLOOKUP(Datos[[#This Row],[Mes]],$M$2:$N$13,2,FALSE)</f>
        <v>44713</v>
      </c>
      <c r="K367" s="31" t="str">
        <f>VLOOKUP(Datos[[#This Row],[Region]],$P$7:$S$61,4,FALSE)</f>
        <v>20 - Gipuzkoa</v>
      </c>
    </row>
    <row r="368" spans="1:11" x14ac:dyDescent="0.25">
      <c r="A368" t="s">
        <v>102</v>
      </c>
      <c r="B368" t="s">
        <v>23</v>
      </c>
      <c r="C368" t="s">
        <v>4</v>
      </c>
      <c r="D368">
        <v>0</v>
      </c>
      <c r="E368">
        <v>0</v>
      </c>
      <c r="F368">
        <v>21</v>
      </c>
      <c r="J368" s="31">
        <f>VLOOKUP(Datos[[#This Row],[Mes]],$M$2:$N$13,2,FALSE)</f>
        <v>44562</v>
      </c>
      <c r="K368" s="31" t="str">
        <f>VLOOKUP(Datos[[#This Row],[Region]],$P$7:$S$61,4,FALSE)</f>
        <v>21 - Huelva</v>
      </c>
    </row>
    <row r="369" spans="1:11" x14ac:dyDescent="0.25">
      <c r="A369" t="s">
        <v>102</v>
      </c>
      <c r="B369" t="s">
        <v>23</v>
      </c>
      <c r="C369" t="s">
        <v>5</v>
      </c>
      <c r="D369">
        <v>0</v>
      </c>
      <c r="E369">
        <v>0</v>
      </c>
      <c r="F369">
        <v>21</v>
      </c>
      <c r="J369" s="31">
        <f>VLOOKUP(Datos[[#This Row],[Mes]],$M$2:$N$13,2,FALSE)</f>
        <v>44593</v>
      </c>
      <c r="K369" s="31" t="str">
        <f>VLOOKUP(Datos[[#This Row],[Region]],$P$7:$S$61,4,FALSE)</f>
        <v>21 - Huelva</v>
      </c>
    </row>
    <row r="370" spans="1:11" x14ac:dyDescent="0.25">
      <c r="A370" t="s">
        <v>102</v>
      </c>
      <c r="B370" t="s">
        <v>23</v>
      </c>
      <c r="C370" t="s">
        <v>6</v>
      </c>
      <c r="D370">
        <v>0</v>
      </c>
      <c r="E370">
        <v>0</v>
      </c>
      <c r="F370">
        <v>21</v>
      </c>
      <c r="J370" s="31">
        <f>VLOOKUP(Datos[[#This Row],[Mes]],$M$2:$N$13,2,FALSE)</f>
        <v>44621</v>
      </c>
      <c r="K370" s="31" t="str">
        <f>VLOOKUP(Datos[[#This Row],[Region]],$P$7:$S$61,4,FALSE)</f>
        <v>21 - Huelva</v>
      </c>
    </row>
    <row r="371" spans="1:11" x14ac:dyDescent="0.25">
      <c r="A371" t="s">
        <v>102</v>
      </c>
      <c r="B371" t="s">
        <v>23</v>
      </c>
      <c r="C371" t="s">
        <v>7</v>
      </c>
      <c r="D371">
        <v>0</v>
      </c>
      <c r="E371">
        <v>0</v>
      </c>
      <c r="F371">
        <v>21</v>
      </c>
      <c r="J371" s="31">
        <f>VLOOKUP(Datos[[#This Row],[Mes]],$M$2:$N$13,2,FALSE)</f>
        <v>44652</v>
      </c>
      <c r="K371" s="31" t="str">
        <f>VLOOKUP(Datos[[#This Row],[Region]],$P$7:$S$61,4,FALSE)</f>
        <v>21 - Huelva</v>
      </c>
    </row>
    <row r="372" spans="1:11" x14ac:dyDescent="0.25">
      <c r="A372" t="s">
        <v>102</v>
      </c>
      <c r="B372" t="s">
        <v>23</v>
      </c>
      <c r="C372" t="s">
        <v>8</v>
      </c>
      <c r="D372">
        <v>0</v>
      </c>
      <c r="E372">
        <v>0</v>
      </c>
      <c r="F372">
        <v>21</v>
      </c>
      <c r="J372" s="31">
        <f>VLOOKUP(Datos[[#This Row],[Mes]],$M$2:$N$13,2,FALSE)</f>
        <v>44682</v>
      </c>
      <c r="K372" s="31" t="str">
        <f>VLOOKUP(Datos[[#This Row],[Region]],$P$7:$S$61,4,FALSE)</f>
        <v>21 - Huelva</v>
      </c>
    </row>
    <row r="373" spans="1:11" x14ac:dyDescent="0.25">
      <c r="A373" t="s">
        <v>102</v>
      </c>
      <c r="B373" t="s">
        <v>23</v>
      </c>
      <c r="C373" t="s">
        <v>9</v>
      </c>
      <c r="D373">
        <v>0</v>
      </c>
      <c r="E373">
        <v>0</v>
      </c>
      <c r="F373">
        <v>21</v>
      </c>
      <c r="J373" s="31">
        <f>VLOOKUP(Datos[[#This Row],[Mes]],$M$2:$N$13,2,FALSE)</f>
        <v>44713</v>
      </c>
      <c r="K373" s="31" t="str">
        <f>VLOOKUP(Datos[[#This Row],[Region]],$P$7:$S$61,4,FALSE)</f>
        <v>21 - Huelva</v>
      </c>
    </row>
    <row r="374" spans="1:11" x14ac:dyDescent="0.25">
      <c r="A374" t="s">
        <v>101</v>
      </c>
      <c r="B374" t="s">
        <v>23</v>
      </c>
      <c r="C374" t="s">
        <v>4</v>
      </c>
      <c r="D374">
        <v>0</v>
      </c>
      <c r="E374">
        <v>0</v>
      </c>
      <c r="F374">
        <v>22</v>
      </c>
      <c r="J374" s="31">
        <f>VLOOKUP(Datos[[#This Row],[Mes]],$M$2:$N$13,2,FALSE)</f>
        <v>44562</v>
      </c>
      <c r="K374" s="31" t="str">
        <f>VLOOKUP(Datos[[#This Row],[Region]],$P$7:$S$61,4,FALSE)</f>
        <v>22 - Huesca</v>
      </c>
    </row>
    <row r="375" spans="1:11" x14ac:dyDescent="0.25">
      <c r="A375" t="s">
        <v>101</v>
      </c>
      <c r="B375" t="s">
        <v>23</v>
      </c>
      <c r="C375" t="s">
        <v>5</v>
      </c>
      <c r="D375">
        <v>0</v>
      </c>
      <c r="E375">
        <v>0</v>
      </c>
      <c r="F375">
        <v>22</v>
      </c>
      <c r="J375" s="31">
        <f>VLOOKUP(Datos[[#This Row],[Mes]],$M$2:$N$13,2,FALSE)</f>
        <v>44593</v>
      </c>
      <c r="K375" s="31" t="str">
        <f>VLOOKUP(Datos[[#This Row],[Region]],$P$7:$S$61,4,FALSE)</f>
        <v>22 - Huesca</v>
      </c>
    </row>
    <row r="376" spans="1:11" x14ac:dyDescent="0.25">
      <c r="A376" t="s">
        <v>101</v>
      </c>
      <c r="B376" t="s">
        <v>23</v>
      </c>
      <c r="C376" t="s">
        <v>6</v>
      </c>
      <c r="D376">
        <v>0</v>
      </c>
      <c r="E376">
        <v>0</v>
      </c>
      <c r="F376">
        <v>22</v>
      </c>
      <c r="J376" s="31">
        <f>VLOOKUP(Datos[[#This Row],[Mes]],$M$2:$N$13,2,FALSE)</f>
        <v>44621</v>
      </c>
      <c r="K376" s="31" t="str">
        <f>VLOOKUP(Datos[[#This Row],[Region]],$P$7:$S$61,4,FALSE)</f>
        <v>22 - Huesca</v>
      </c>
    </row>
    <row r="377" spans="1:11" x14ac:dyDescent="0.25">
      <c r="A377" t="s">
        <v>101</v>
      </c>
      <c r="B377" t="s">
        <v>23</v>
      </c>
      <c r="C377" t="s">
        <v>7</v>
      </c>
      <c r="D377">
        <v>0</v>
      </c>
      <c r="E377">
        <v>0</v>
      </c>
      <c r="F377">
        <v>22</v>
      </c>
      <c r="J377" s="31">
        <f>VLOOKUP(Datos[[#This Row],[Mes]],$M$2:$N$13,2,FALSE)</f>
        <v>44652</v>
      </c>
      <c r="K377" s="31" t="str">
        <f>VLOOKUP(Datos[[#This Row],[Region]],$P$7:$S$61,4,FALSE)</f>
        <v>22 - Huesca</v>
      </c>
    </row>
    <row r="378" spans="1:11" x14ac:dyDescent="0.25">
      <c r="A378" t="s">
        <v>101</v>
      </c>
      <c r="B378" t="s">
        <v>23</v>
      </c>
      <c r="C378" t="s">
        <v>8</v>
      </c>
      <c r="D378">
        <v>0</v>
      </c>
      <c r="E378">
        <v>0</v>
      </c>
      <c r="F378">
        <v>22</v>
      </c>
      <c r="J378" s="31">
        <f>VLOOKUP(Datos[[#This Row],[Mes]],$M$2:$N$13,2,FALSE)</f>
        <v>44682</v>
      </c>
      <c r="K378" s="31" t="str">
        <f>VLOOKUP(Datos[[#This Row],[Region]],$P$7:$S$61,4,FALSE)</f>
        <v>22 - Huesca</v>
      </c>
    </row>
    <row r="379" spans="1:11" x14ac:dyDescent="0.25">
      <c r="A379" t="s">
        <v>101</v>
      </c>
      <c r="B379" t="s">
        <v>23</v>
      </c>
      <c r="C379" t="s">
        <v>9</v>
      </c>
      <c r="D379">
        <v>0</v>
      </c>
      <c r="E379">
        <v>0</v>
      </c>
      <c r="F379">
        <v>22</v>
      </c>
      <c r="J379" s="31">
        <f>VLOOKUP(Datos[[#This Row],[Mes]],$M$2:$N$13,2,FALSE)</f>
        <v>44713</v>
      </c>
      <c r="K379" s="31" t="str">
        <f>VLOOKUP(Datos[[#This Row],[Region]],$P$7:$S$61,4,FALSE)</f>
        <v>22 - Huesca</v>
      </c>
    </row>
    <row r="380" spans="1:11" x14ac:dyDescent="0.25">
      <c r="A380" t="s">
        <v>56</v>
      </c>
      <c r="B380" t="s">
        <v>23</v>
      </c>
      <c r="C380" t="s">
        <v>4</v>
      </c>
      <c r="D380">
        <v>0</v>
      </c>
      <c r="E380">
        <v>0</v>
      </c>
      <c r="F380">
        <v>23</v>
      </c>
      <c r="J380" s="31">
        <f>VLOOKUP(Datos[[#This Row],[Mes]],$M$2:$N$13,2,FALSE)</f>
        <v>44562</v>
      </c>
      <c r="K380" s="31" t="str">
        <f>VLOOKUP(Datos[[#This Row],[Region]],$P$7:$S$61,4,FALSE)</f>
        <v>23 - Jaén</v>
      </c>
    </row>
    <row r="381" spans="1:11" x14ac:dyDescent="0.25">
      <c r="A381" t="s">
        <v>56</v>
      </c>
      <c r="B381" t="s">
        <v>23</v>
      </c>
      <c r="C381" t="s">
        <v>5</v>
      </c>
      <c r="D381">
        <v>0</v>
      </c>
      <c r="E381">
        <v>0</v>
      </c>
      <c r="F381">
        <v>23</v>
      </c>
      <c r="J381" s="31">
        <f>VLOOKUP(Datos[[#This Row],[Mes]],$M$2:$N$13,2,FALSE)</f>
        <v>44593</v>
      </c>
      <c r="K381" s="31" t="str">
        <f>VLOOKUP(Datos[[#This Row],[Region]],$P$7:$S$61,4,FALSE)</f>
        <v>23 - Jaén</v>
      </c>
    </row>
    <row r="382" spans="1:11" x14ac:dyDescent="0.25">
      <c r="A382" t="s">
        <v>56</v>
      </c>
      <c r="B382" t="s">
        <v>23</v>
      </c>
      <c r="C382" t="s">
        <v>6</v>
      </c>
      <c r="D382">
        <v>0</v>
      </c>
      <c r="E382">
        <v>0</v>
      </c>
      <c r="F382">
        <v>23</v>
      </c>
      <c r="J382" s="31">
        <f>VLOOKUP(Datos[[#This Row],[Mes]],$M$2:$N$13,2,FALSE)</f>
        <v>44621</v>
      </c>
      <c r="K382" s="31" t="str">
        <f>VLOOKUP(Datos[[#This Row],[Region]],$P$7:$S$61,4,FALSE)</f>
        <v>23 - Jaén</v>
      </c>
    </row>
    <row r="383" spans="1:11" x14ac:dyDescent="0.25">
      <c r="A383" t="s">
        <v>56</v>
      </c>
      <c r="B383" t="s">
        <v>23</v>
      </c>
      <c r="C383" t="s">
        <v>7</v>
      </c>
      <c r="D383">
        <v>0</v>
      </c>
      <c r="E383">
        <v>0</v>
      </c>
      <c r="F383">
        <v>23</v>
      </c>
      <c r="J383" s="31">
        <f>VLOOKUP(Datos[[#This Row],[Mes]],$M$2:$N$13,2,FALSE)</f>
        <v>44652</v>
      </c>
      <c r="K383" s="31" t="str">
        <f>VLOOKUP(Datos[[#This Row],[Region]],$P$7:$S$61,4,FALSE)</f>
        <v>23 - Jaén</v>
      </c>
    </row>
    <row r="384" spans="1:11" x14ac:dyDescent="0.25">
      <c r="A384" t="s">
        <v>56</v>
      </c>
      <c r="B384" t="s">
        <v>23</v>
      </c>
      <c r="C384" t="s">
        <v>8</v>
      </c>
      <c r="D384">
        <v>0</v>
      </c>
      <c r="E384">
        <v>0</v>
      </c>
      <c r="F384">
        <v>23</v>
      </c>
      <c r="J384" s="31">
        <f>VLOOKUP(Datos[[#This Row],[Mes]],$M$2:$N$13,2,FALSE)</f>
        <v>44682</v>
      </c>
      <c r="K384" s="31" t="str">
        <f>VLOOKUP(Datos[[#This Row],[Region]],$P$7:$S$61,4,FALSE)</f>
        <v>23 - Jaén</v>
      </c>
    </row>
    <row r="385" spans="1:11" x14ac:dyDescent="0.25">
      <c r="A385" t="s">
        <v>56</v>
      </c>
      <c r="B385" t="s">
        <v>23</v>
      </c>
      <c r="C385" t="s">
        <v>9</v>
      </c>
      <c r="D385">
        <v>0</v>
      </c>
      <c r="E385">
        <v>0</v>
      </c>
      <c r="F385">
        <v>23</v>
      </c>
      <c r="J385" s="31">
        <f>VLOOKUP(Datos[[#This Row],[Mes]],$M$2:$N$13,2,FALSE)</f>
        <v>44713</v>
      </c>
      <c r="K385" s="31" t="str">
        <f>VLOOKUP(Datos[[#This Row],[Region]],$P$7:$S$61,4,FALSE)</f>
        <v>23 - Jaén</v>
      </c>
    </row>
    <row r="386" spans="1:11" x14ac:dyDescent="0.25">
      <c r="A386" t="s">
        <v>100</v>
      </c>
      <c r="B386" t="s">
        <v>23</v>
      </c>
      <c r="C386" t="s">
        <v>4</v>
      </c>
      <c r="D386">
        <v>0</v>
      </c>
      <c r="E386">
        <v>0</v>
      </c>
      <c r="F386">
        <v>24</v>
      </c>
      <c r="J386" s="31">
        <f>VLOOKUP(Datos[[#This Row],[Mes]],$M$2:$N$13,2,FALSE)</f>
        <v>44562</v>
      </c>
      <c r="K386" s="31" t="str">
        <f>VLOOKUP(Datos[[#This Row],[Region]],$P$7:$S$61,4,FALSE)</f>
        <v>24 - León</v>
      </c>
    </row>
    <row r="387" spans="1:11" x14ac:dyDescent="0.25">
      <c r="A387" t="s">
        <v>100</v>
      </c>
      <c r="B387" t="s">
        <v>23</v>
      </c>
      <c r="C387" t="s">
        <v>5</v>
      </c>
      <c r="D387">
        <v>0</v>
      </c>
      <c r="E387">
        <v>0</v>
      </c>
      <c r="F387">
        <v>24</v>
      </c>
      <c r="J387" s="31">
        <f>VLOOKUP(Datos[[#This Row],[Mes]],$M$2:$N$13,2,FALSE)</f>
        <v>44593</v>
      </c>
      <c r="K387" s="31" t="str">
        <f>VLOOKUP(Datos[[#This Row],[Region]],$P$7:$S$61,4,FALSE)</f>
        <v>24 - León</v>
      </c>
    </row>
    <row r="388" spans="1:11" x14ac:dyDescent="0.25">
      <c r="A388" t="s">
        <v>100</v>
      </c>
      <c r="B388" t="s">
        <v>23</v>
      </c>
      <c r="C388" t="s">
        <v>6</v>
      </c>
      <c r="D388">
        <v>0</v>
      </c>
      <c r="E388">
        <v>0</v>
      </c>
      <c r="F388">
        <v>24</v>
      </c>
      <c r="J388" s="31">
        <f>VLOOKUP(Datos[[#This Row],[Mes]],$M$2:$N$13,2,FALSE)</f>
        <v>44621</v>
      </c>
      <c r="K388" s="31" t="str">
        <f>VLOOKUP(Datos[[#This Row],[Region]],$P$7:$S$61,4,FALSE)</f>
        <v>24 - León</v>
      </c>
    </row>
    <row r="389" spans="1:11" x14ac:dyDescent="0.25">
      <c r="A389" t="s">
        <v>100</v>
      </c>
      <c r="B389" t="s">
        <v>23</v>
      </c>
      <c r="C389" t="s">
        <v>7</v>
      </c>
      <c r="D389">
        <v>0</v>
      </c>
      <c r="E389">
        <v>0</v>
      </c>
      <c r="F389">
        <v>24</v>
      </c>
      <c r="J389" s="31">
        <f>VLOOKUP(Datos[[#This Row],[Mes]],$M$2:$N$13,2,FALSE)</f>
        <v>44652</v>
      </c>
      <c r="K389" s="31" t="str">
        <f>VLOOKUP(Datos[[#This Row],[Region]],$P$7:$S$61,4,FALSE)</f>
        <v>24 - León</v>
      </c>
    </row>
    <row r="390" spans="1:11" x14ac:dyDescent="0.25">
      <c r="A390" t="s">
        <v>100</v>
      </c>
      <c r="B390" t="s">
        <v>23</v>
      </c>
      <c r="C390" t="s">
        <v>8</v>
      </c>
      <c r="D390">
        <v>0</v>
      </c>
      <c r="E390">
        <v>0</v>
      </c>
      <c r="F390">
        <v>24</v>
      </c>
      <c r="J390" s="31">
        <f>VLOOKUP(Datos[[#This Row],[Mes]],$M$2:$N$13,2,FALSE)</f>
        <v>44682</v>
      </c>
      <c r="K390" s="31" t="str">
        <f>VLOOKUP(Datos[[#This Row],[Region]],$P$7:$S$61,4,FALSE)</f>
        <v>24 - León</v>
      </c>
    </row>
    <row r="391" spans="1:11" x14ac:dyDescent="0.25">
      <c r="A391" t="s">
        <v>100</v>
      </c>
      <c r="B391" t="s">
        <v>23</v>
      </c>
      <c r="C391" t="s">
        <v>9</v>
      </c>
      <c r="D391">
        <v>0</v>
      </c>
      <c r="E391">
        <v>0</v>
      </c>
      <c r="F391">
        <v>24</v>
      </c>
      <c r="J391" s="31">
        <f>VLOOKUP(Datos[[#This Row],[Mes]],$M$2:$N$13,2,FALSE)</f>
        <v>44713</v>
      </c>
      <c r="K391" s="31" t="str">
        <f>VLOOKUP(Datos[[#This Row],[Region]],$P$7:$S$61,4,FALSE)</f>
        <v>24 - León</v>
      </c>
    </row>
    <row r="392" spans="1:11" x14ac:dyDescent="0.25">
      <c r="A392" t="s">
        <v>91</v>
      </c>
      <c r="B392" t="s">
        <v>23</v>
      </c>
      <c r="C392" t="s">
        <v>4</v>
      </c>
      <c r="D392">
        <v>0</v>
      </c>
      <c r="E392">
        <v>0</v>
      </c>
      <c r="F392">
        <v>26</v>
      </c>
      <c r="J392" s="31">
        <f>VLOOKUP(Datos[[#This Row],[Mes]],$M$2:$N$13,2,FALSE)</f>
        <v>44562</v>
      </c>
      <c r="K392" s="31" t="str">
        <f>VLOOKUP(Datos[[#This Row],[Region]],$P$7:$S$61,4,FALSE)</f>
        <v>26 - Rioja, La</v>
      </c>
    </row>
    <row r="393" spans="1:11" x14ac:dyDescent="0.25">
      <c r="A393" t="s">
        <v>91</v>
      </c>
      <c r="B393" t="s">
        <v>23</v>
      </c>
      <c r="C393" t="s">
        <v>5</v>
      </c>
      <c r="D393">
        <v>0</v>
      </c>
      <c r="E393">
        <v>0</v>
      </c>
      <c r="F393">
        <v>26</v>
      </c>
      <c r="J393" s="31">
        <f>VLOOKUP(Datos[[#This Row],[Mes]],$M$2:$N$13,2,FALSE)</f>
        <v>44593</v>
      </c>
      <c r="K393" s="31" t="str">
        <f>VLOOKUP(Datos[[#This Row],[Region]],$P$7:$S$61,4,FALSE)</f>
        <v>26 - Rioja, La</v>
      </c>
    </row>
    <row r="394" spans="1:11" x14ac:dyDescent="0.25">
      <c r="A394" t="s">
        <v>91</v>
      </c>
      <c r="B394" t="s">
        <v>23</v>
      </c>
      <c r="C394" t="s">
        <v>6</v>
      </c>
      <c r="D394">
        <v>0</v>
      </c>
      <c r="E394">
        <v>0</v>
      </c>
      <c r="F394">
        <v>26</v>
      </c>
      <c r="J394" s="31">
        <f>VLOOKUP(Datos[[#This Row],[Mes]],$M$2:$N$13,2,FALSE)</f>
        <v>44621</v>
      </c>
      <c r="K394" s="31" t="str">
        <f>VLOOKUP(Datos[[#This Row],[Region]],$P$7:$S$61,4,FALSE)</f>
        <v>26 - Rioja, La</v>
      </c>
    </row>
    <row r="395" spans="1:11" x14ac:dyDescent="0.25">
      <c r="A395" t="s">
        <v>91</v>
      </c>
      <c r="B395" t="s">
        <v>23</v>
      </c>
      <c r="C395" t="s">
        <v>7</v>
      </c>
      <c r="D395">
        <v>0</v>
      </c>
      <c r="E395">
        <v>0</v>
      </c>
      <c r="F395">
        <v>26</v>
      </c>
      <c r="J395" s="31">
        <f>VLOOKUP(Datos[[#This Row],[Mes]],$M$2:$N$13,2,FALSE)</f>
        <v>44652</v>
      </c>
      <c r="K395" s="31" t="str">
        <f>VLOOKUP(Datos[[#This Row],[Region]],$P$7:$S$61,4,FALSE)</f>
        <v>26 - Rioja, La</v>
      </c>
    </row>
    <row r="396" spans="1:11" x14ac:dyDescent="0.25">
      <c r="A396" t="s">
        <v>91</v>
      </c>
      <c r="B396" t="s">
        <v>23</v>
      </c>
      <c r="C396" t="s">
        <v>8</v>
      </c>
      <c r="D396">
        <v>0</v>
      </c>
      <c r="E396">
        <v>0</v>
      </c>
      <c r="F396">
        <v>26</v>
      </c>
      <c r="J396" s="31">
        <f>VLOOKUP(Datos[[#This Row],[Mes]],$M$2:$N$13,2,FALSE)</f>
        <v>44682</v>
      </c>
      <c r="K396" s="31" t="str">
        <f>VLOOKUP(Datos[[#This Row],[Region]],$P$7:$S$61,4,FALSE)</f>
        <v>26 - Rioja, La</v>
      </c>
    </row>
    <row r="397" spans="1:11" x14ac:dyDescent="0.25">
      <c r="A397" t="s">
        <v>91</v>
      </c>
      <c r="B397" t="s">
        <v>23</v>
      </c>
      <c r="C397" t="s">
        <v>9</v>
      </c>
      <c r="D397">
        <v>0</v>
      </c>
      <c r="E397">
        <v>0</v>
      </c>
      <c r="F397">
        <v>26</v>
      </c>
      <c r="J397" s="31">
        <f>VLOOKUP(Datos[[#This Row],[Mes]],$M$2:$N$13,2,FALSE)</f>
        <v>44713</v>
      </c>
      <c r="K397" s="31" t="str">
        <f>VLOOKUP(Datos[[#This Row],[Region]],$P$7:$S$61,4,FALSE)</f>
        <v>26 - Rioja, La</v>
      </c>
    </row>
    <row r="398" spans="1:11" x14ac:dyDescent="0.25">
      <c r="A398" t="s">
        <v>57</v>
      </c>
      <c r="B398" t="s">
        <v>23</v>
      </c>
      <c r="C398" t="s">
        <v>4</v>
      </c>
      <c r="D398">
        <v>0</v>
      </c>
      <c r="E398">
        <v>0</v>
      </c>
      <c r="F398">
        <v>27</v>
      </c>
      <c r="J398" s="31">
        <f>VLOOKUP(Datos[[#This Row],[Mes]],$M$2:$N$13,2,FALSE)</f>
        <v>44562</v>
      </c>
      <c r="K398" s="31" t="str">
        <f>VLOOKUP(Datos[[#This Row],[Region]],$P$7:$S$61,4,FALSE)</f>
        <v>27 - Lugo</v>
      </c>
    </row>
    <row r="399" spans="1:11" x14ac:dyDescent="0.25">
      <c r="A399" t="s">
        <v>57</v>
      </c>
      <c r="B399" t="s">
        <v>23</v>
      </c>
      <c r="C399" t="s">
        <v>5</v>
      </c>
      <c r="D399">
        <v>0</v>
      </c>
      <c r="E399">
        <v>0</v>
      </c>
      <c r="F399">
        <v>27</v>
      </c>
      <c r="J399" s="31">
        <f>VLOOKUP(Datos[[#This Row],[Mes]],$M$2:$N$13,2,FALSE)</f>
        <v>44593</v>
      </c>
      <c r="K399" s="31" t="str">
        <f>VLOOKUP(Datos[[#This Row],[Region]],$P$7:$S$61,4,FALSE)</f>
        <v>27 - Lugo</v>
      </c>
    </row>
    <row r="400" spans="1:11" x14ac:dyDescent="0.25">
      <c r="A400" t="s">
        <v>57</v>
      </c>
      <c r="B400" t="s">
        <v>23</v>
      </c>
      <c r="C400" t="s">
        <v>6</v>
      </c>
      <c r="D400">
        <v>0</v>
      </c>
      <c r="E400">
        <v>0</v>
      </c>
      <c r="F400">
        <v>27</v>
      </c>
      <c r="J400" s="31">
        <f>VLOOKUP(Datos[[#This Row],[Mes]],$M$2:$N$13,2,FALSE)</f>
        <v>44621</v>
      </c>
      <c r="K400" s="31" t="str">
        <f>VLOOKUP(Datos[[#This Row],[Region]],$P$7:$S$61,4,FALSE)</f>
        <v>27 - Lugo</v>
      </c>
    </row>
    <row r="401" spans="1:11" x14ac:dyDescent="0.25">
      <c r="A401" t="s">
        <v>57</v>
      </c>
      <c r="B401" t="s">
        <v>23</v>
      </c>
      <c r="C401" t="s">
        <v>7</v>
      </c>
      <c r="D401">
        <v>0</v>
      </c>
      <c r="E401">
        <v>0</v>
      </c>
      <c r="F401">
        <v>27</v>
      </c>
      <c r="J401" s="31">
        <f>VLOOKUP(Datos[[#This Row],[Mes]],$M$2:$N$13,2,FALSE)</f>
        <v>44652</v>
      </c>
      <c r="K401" s="31" t="str">
        <f>VLOOKUP(Datos[[#This Row],[Region]],$P$7:$S$61,4,FALSE)</f>
        <v>27 - Lugo</v>
      </c>
    </row>
    <row r="402" spans="1:11" x14ac:dyDescent="0.25">
      <c r="A402" t="s">
        <v>57</v>
      </c>
      <c r="B402" t="s">
        <v>23</v>
      </c>
      <c r="C402" t="s">
        <v>8</v>
      </c>
      <c r="D402">
        <v>0</v>
      </c>
      <c r="E402">
        <v>0</v>
      </c>
      <c r="F402">
        <v>27</v>
      </c>
      <c r="J402" s="31">
        <f>VLOOKUP(Datos[[#This Row],[Mes]],$M$2:$N$13,2,FALSE)</f>
        <v>44682</v>
      </c>
      <c r="K402" s="31" t="str">
        <f>VLOOKUP(Datos[[#This Row],[Region]],$P$7:$S$61,4,FALSE)</f>
        <v>27 - Lugo</v>
      </c>
    </row>
    <row r="403" spans="1:11" x14ac:dyDescent="0.25">
      <c r="A403" t="s">
        <v>57</v>
      </c>
      <c r="B403" t="s">
        <v>23</v>
      </c>
      <c r="C403" t="s">
        <v>9</v>
      </c>
      <c r="D403">
        <v>0</v>
      </c>
      <c r="E403">
        <v>0</v>
      </c>
      <c r="F403">
        <v>27</v>
      </c>
      <c r="J403" s="31">
        <f>VLOOKUP(Datos[[#This Row],[Mes]],$M$2:$N$13,2,FALSE)</f>
        <v>44713</v>
      </c>
      <c r="K403" s="31" t="str">
        <f>VLOOKUP(Datos[[#This Row],[Region]],$P$7:$S$61,4,FALSE)</f>
        <v>27 - Lugo</v>
      </c>
    </row>
    <row r="404" spans="1:11" x14ac:dyDescent="0.25">
      <c r="A404" t="s">
        <v>98</v>
      </c>
      <c r="B404" t="s">
        <v>23</v>
      </c>
      <c r="C404" t="s">
        <v>4</v>
      </c>
      <c r="D404">
        <v>0</v>
      </c>
      <c r="E404">
        <v>0</v>
      </c>
      <c r="F404">
        <v>28</v>
      </c>
      <c r="J404" s="31">
        <f>VLOOKUP(Datos[[#This Row],[Mes]],$M$2:$N$13,2,FALSE)</f>
        <v>44562</v>
      </c>
      <c r="K404" s="31" t="str">
        <f>VLOOKUP(Datos[[#This Row],[Region]],$P$7:$S$61,4,FALSE)</f>
        <v>28 - Madrid</v>
      </c>
    </row>
    <row r="405" spans="1:11" x14ac:dyDescent="0.25">
      <c r="A405" t="s">
        <v>98</v>
      </c>
      <c r="B405" t="s">
        <v>23</v>
      </c>
      <c r="C405" t="s">
        <v>5</v>
      </c>
      <c r="D405">
        <v>0</v>
      </c>
      <c r="E405">
        <v>0</v>
      </c>
      <c r="F405">
        <v>28</v>
      </c>
      <c r="J405" s="31">
        <f>VLOOKUP(Datos[[#This Row],[Mes]],$M$2:$N$13,2,FALSE)</f>
        <v>44593</v>
      </c>
      <c r="K405" s="31" t="str">
        <f>VLOOKUP(Datos[[#This Row],[Region]],$P$7:$S$61,4,FALSE)</f>
        <v>28 - Madrid</v>
      </c>
    </row>
    <row r="406" spans="1:11" x14ac:dyDescent="0.25">
      <c r="A406" t="s">
        <v>98</v>
      </c>
      <c r="B406" t="s">
        <v>23</v>
      </c>
      <c r="C406" t="s">
        <v>6</v>
      </c>
      <c r="D406">
        <v>0</v>
      </c>
      <c r="E406">
        <v>0</v>
      </c>
      <c r="F406">
        <v>28</v>
      </c>
      <c r="J406" s="31">
        <f>VLOOKUP(Datos[[#This Row],[Mes]],$M$2:$N$13,2,FALSE)</f>
        <v>44621</v>
      </c>
      <c r="K406" s="31" t="str">
        <f>VLOOKUP(Datos[[#This Row],[Region]],$P$7:$S$61,4,FALSE)</f>
        <v>28 - Madrid</v>
      </c>
    </row>
    <row r="407" spans="1:11" x14ac:dyDescent="0.25">
      <c r="A407" t="s">
        <v>98</v>
      </c>
      <c r="B407" t="s">
        <v>23</v>
      </c>
      <c r="C407" t="s">
        <v>7</v>
      </c>
      <c r="D407">
        <v>0</v>
      </c>
      <c r="E407">
        <v>0</v>
      </c>
      <c r="F407">
        <v>28</v>
      </c>
      <c r="J407" s="31">
        <f>VLOOKUP(Datos[[#This Row],[Mes]],$M$2:$N$13,2,FALSE)</f>
        <v>44652</v>
      </c>
      <c r="K407" s="31" t="str">
        <f>VLOOKUP(Datos[[#This Row],[Region]],$P$7:$S$61,4,FALSE)</f>
        <v>28 - Madrid</v>
      </c>
    </row>
    <row r="408" spans="1:11" x14ac:dyDescent="0.25">
      <c r="A408" t="s">
        <v>98</v>
      </c>
      <c r="B408" t="s">
        <v>23</v>
      </c>
      <c r="C408" t="s">
        <v>8</v>
      </c>
      <c r="D408">
        <v>0</v>
      </c>
      <c r="E408">
        <v>0</v>
      </c>
      <c r="F408">
        <v>28</v>
      </c>
      <c r="J408" s="31">
        <f>VLOOKUP(Datos[[#This Row],[Mes]],$M$2:$N$13,2,FALSE)</f>
        <v>44682</v>
      </c>
      <c r="K408" s="31" t="str">
        <f>VLOOKUP(Datos[[#This Row],[Region]],$P$7:$S$61,4,FALSE)</f>
        <v>28 - Madrid</v>
      </c>
    </row>
    <row r="409" spans="1:11" x14ac:dyDescent="0.25">
      <c r="A409" t="s">
        <v>98</v>
      </c>
      <c r="B409" t="s">
        <v>23</v>
      </c>
      <c r="C409" t="s">
        <v>9</v>
      </c>
      <c r="D409">
        <v>0</v>
      </c>
      <c r="E409">
        <v>0</v>
      </c>
      <c r="F409">
        <v>28</v>
      </c>
      <c r="J409" s="31">
        <f>VLOOKUP(Datos[[#This Row],[Mes]],$M$2:$N$13,2,FALSE)</f>
        <v>44713</v>
      </c>
      <c r="K409" s="31" t="str">
        <f>VLOOKUP(Datos[[#This Row],[Region]],$P$7:$S$61,4,FALSE)</f>
        <v>28 - Madrid</v>
      </c>
    </row>
    <row r="410" spans="1:11" x14ac:dyDescent="0.25">
      <c r="A410" t="s">
        <v>97</v>
      </c>
      <c r="B410" t="s">
        <v>23</v>
      </c>
      <c r="C410" t="s">
        <v>4</v>
      </c>
      <c r="D410">
        <v>0</v>
      </c>
      <c r="E410">
        <v>0</v>
      </c>
      <c r="F410">
        <v>29</v>
      </c>
      <c r="J410" s="31">
        <f>VLOOKUP(Datos[[#This Row],[Mes]],$M$2:$N$13,2,FALSE)</f>
        <v>44562</v>
      </c>
      <c r="K410" s="31" t="str">
        <f>VLOOKUP(Datos[[#This Row],[Region]],$P$7:$S$61,4,FALSE)</f>
        <v>29 - Málaga</v>
      </c>
    </row>
    <row r="411" spans="1:11" x14ac:dyDescent="0.25">
      <c r="A411" t="s">
        <v>97</v>
      </c>
      <c r="B411" t="s">
        <v>23</v>
      </c>
      <c r="C411" t="s">
        <v>5</v>
      </c>
      <c r="D411">
        <v>0</v>
      </c>
      <c r="E411">
        <v>0</v>
      </c>
      <c r="F411">
        <v>29</v>
      </c>
      <c r="J411" s="31">
        <f>VLOOKUP(Datos[[#This Row],[Mes]],$M$2:$N$13,2,FALSE)</f>
        <v>44593</v>
      </c>
      <c r="K411" s="31" t="str">
        <f>VLOOKUP(Datos[[#This Row],[Region]],$P$7:$S$61,4,FALSE)</f>
        <v>29 - Málaga</v>
      </c>
    </row>
    <row r="412" spans="1:11" x14ac:dyDescent="0.25">
      <c r="A412" t="s">
        <v>97</v>
      </c>
      <c r="B412" t="s">
        <v>23</v>
      </c>
      <c r="C412" t="s">
        <v>6</v>
      </c>
      <c r="D412">
        <v>0</v>
      </c>
      <c r="E412">
        <v>0</v>
      </c>
      <c r="F412">
        <v>29</v>
      </c>
      <c r="J412" s="31">
        <f>VLOOKUP(Datos[[#This Row],[Mes]],$M$2:$N$13,2,FALSE)</f>
        <v>44621</v>
      </c>
      <c r="K412" s="31" t="str">
        <f>VLOOKUP(Datos[[#This Row],[Region]],$P$7:$S$61,4,FALSE)</f>
        <v>29 - Málaga</v>
      </c>
    </row>
    <row r="413" spans="1:11" x14ac:dyDescent="0.25">
      <c r="A413" t="s">
        <v>97</v>
      </c>
      <c r="B413" t="s">
        <v>23</v>
      </c>
      <c r="C413" t="s">
        <v>7</v>
      </c>
      <c r="D413">
        <v>0</v>
      </c>
      <c r="E413">
        <v>0</v>
      </c>
      <c r="F413">
        <v>29</v>
      </c>
      <c r="J413" s="31">
        <f>VLOOKUP(Datos[[#This Row],[Mes]],$M$2:$N$13,2,FALSE)</f>
        <v>44652</v>
      </c>
      <c r="K413" s="31" t="str">
        <f>VLOOKUP(Datos[[#This Row],[Region]],$P$7:$S$61,4,FALSE)</f>
        <v>29 - Málaga</v>
      </c>
    </row>
    <row r="414" spans="1:11" x14ac:dyDescent="0.25">
      <c r="A414" t="s">
        <v>97</v>
      </c>
      <c r="B414" t="s">
        <v>23</v>
      </c>
      <c r="C414" t="s">
        <v>8</v>
      </c>
      <c r="D414">
        <v>0</v>
      </c>
      <c r="E414">
        <v>0</v>
      </c>
      <c r="F414">
        <v>29</v>
      </c>
      <c r="J414" s="31">
        <f>VLOOKUP(Datos[[#This Row],[Mes]],$M$2:$N$13,2,FALSE)</f>
        <v>44682</v>
      </c>
      <c r="K414" s="31" t="str">
        <f>VLOOKUP(Datos[[#This Row],[Region]],$P$7:$S$61,4,FALSE)</f>
        <v>29 - Málaga</v>
      </c>
    </row>
    <row r="415" spans="1:11" x14ac:dyDescent="0.25">
      <c r="A415" t="s">
        <v>97</v>
      </c>
      <c r="B415" t="s">
        <v>23</v>
      </c>
      <c r="C415" t="s">
        <v>9</v>
      </c>
      <c r="D415">
        <v>0</v>
      </c>
      <c r="E415">
        <v>0</v>
      </c>
      <c r="F415">
        <v>29</v>
      </c>
      <c r="J415" s="31">
        <f>VLOOKUP(Datos[[#This Row],[Mes]],$M$2:$N$13,2,FALSE)</f>
        <v>44713</v>
      </c>
      <c r="K415" s="31" t="str">
        <f>VLOOKUP(Datos[[#This Row],[Region]],$P$7:$S$61,4,FALSE)</f>
        <v>29 - Málaga</v>
      </c>
    </row>
    <row r="416" spans="1:11" x14ac:dyDescent="0.25">
      <c r="A416" t="s">
        <v>95</v>
      </c>
      <c r="B416" t="s">
        <v>23</v>
      </c>
      <c r="C416" t="s">
        <v>4</v>
      </c>
      <c r="D416">
        <v>0</v>
      </c>
      <c r="E416">
        <v>0</v>
      </c>
      <c r="F416">
        <v>31</v>
      </c>
      <c r="J416" s="31">
        <f>VLOOKUP(Datos[[#This Row],[Mes]],$M$2:$N$13,2,FALSE)</f>
        <v>44562</v>
      </c>
      <c r="K416" s="31" t="str">
        <f>VLOOKUP(Datos[[#This Row],[Region]],$P$7:$S$61,4,FALSE)</f>
        <v>31 - Navarra</v>
      </c>
    </row>
    <row r="417" spans="1:11" x14ac:dyDescent="0.25">
      <c r="A417" t="s">
        <v>95</v>
      </c>
      <c r="B417" t="s">
        <v>23</v>
      </c>
      <c r="C417" t="s">
        <v>5</v>
      </c>
      <c r="D417">
        <v>0</v>
      </c>
      <c r="E417">
        <v>0</v>
      </c>
      <c r="F417">
        <v>31</v>
      </c>
      <c r="J417" s="31">
        <f>VLOOKUP(Datos[[#This Row],[Mes]],$M$2:$N$13,2,FALSE)</f>
        <v>44593</v>
      </c>
      <c r="K417" s="31" t="str">
        <f>VLOOKUP(Datos[[#This Row],[Region]],$P$7:$S$61,4,FALSE)</f>
        <v>31 - Navarra</v>
      </c>
    </row>
    <row r="418" spans="1:11" x14ac:dyDescent="0.25">
      <c r="A418" t="s">
        <v>95</v>
      </c>
      <c r="B418" t="s">
        <v>23</v>
      </c>
      <c r="C418" t="s">
        <v>6</v>
      </c>
      <c r="D418">
        <v>0</v>
      </c>
      <c r="E418">
        <v>0</v>
      </c>
      <c r="F418">
        <v>31</v>
      </c>
      <c r="J418" s="31">
        <f>VLOOKUP(Datos[[#This Row],[Mes]],$M$2:$N$13,2,FALSE)</f>
        <v>44621</v>
      </c>
      <c r="K418" s="31" t="str">
        <f>VLOOKUP(Datos[[#This Row],[Region]],$P$7:$S$61,4,FALSE)</f>
        <v>31 - Navarra</v>
      </c>
    </row>
    <row r="419" spans="1:11" x14ac:dyDescent="0.25">
      <c r="A419" t="s">
        <v>95</v>
      </c>
      <c r="B419" t="s">
        <v>23</v>
      </c>
      <c r="C419" t="s">
        <v>7</v>
      </c>
      <c r="D419">
        <v>0</v>
      </c>
      <c r="E419">
        <v>0</v>
      </c>
      <c r="F419">
        <v>31</v>
      </c>
      <c r="J419" s="31">
        <f>VLOOKUP(Datos[[#This Row],[Mes]],$M$2:$N$13,2,FALSE)</f>
        <v>44652</v>
      </c>
      <c r="K419" s="31" t="str">
        <f>VLOOKUP(Datos[[#This Row],[Region]],$P$7:$S$61,4,FALSE)</f>
        <v>31 - Navarra</v>
      </c>
    </row>
    <row r="420" spans="1:11" x14ac:dyDescent="0.25">
      <c r="A420" t="s">
        <v>95</v>
      </c>
      <c r="B420" t="s">
        <v>23</v>
      </c>
      <c r="C420" t="s">
        <v>8</v>
      </c>
      <c r="D420">
        <v>0</v>
      </c>
      <c r="E420">
        <v>0</v>
      </c>
      <c r="F420">
        <v>31</v>
      </c>
      <c r="J420" s="31">
        <f>VLOOKUP(Datos[[#This Row],[Mes]],$M$2:$N$13,2,FALSE)</f>
        <v>44682</v>
      </c>
      <c r="K420" s="31" t="str">
        <f>VLOOKUP(Datos[[#This Row],[Region]],$P$7:$S$61,4,FALSE)</f>
        <v>31 - Navarra</v>
      </c>
    </row>
    <row r="421" spans="1:11" x14ac:dyDescent="0.25">
      <c r="A421" t="s">
        <v>95</v>
      </c>
      <c r="B421" t="s">
        <v>23</v>
      </c>
      <c r="C421" t="s">
        <v>9</v>
      </c>
      <c r="D421">
        <v>0</v>
      </c>
      <c r="E421">
        <v>0</v>
      </c>
      <c r="F421">
        <v>31</v>
      </c>
      <c r="J421" s="31">
        <f>VLOOKUP(Datos[[#This Row],[Mes]],$M$2:$N$13,2,FALSE)</f>
        <v>44713</v>
      </c>
      <c r="K421" s="31" t="str">
        <f>VLOOKUP(Datos[[#This Row],[Region]],$P$7:$S$61,4,FALSE)</f>
        <v>31 - Navarra</v>
      </c>
    </row>
    <row r="422" spans="1:11" x14ac:dyDescent="0.25">
      <c r="A422" t="s">
        <v>94</v>
      </c>
      <c r="B422" t="s">
        <v>23</v>
      </c>
      <c r="C422" t="s">
        <v>4</v>
      </c>
      <c r="D422">
        <v>0</v>
      </c>
      <c r="E422">
        <v>0</v>
      </c>
      <c r="F422">
        <v>32</v>
      </c>
      <c r="J422" s="31">
        <f>VLOOKUP(Datos[[#This Row],[Mes]],$M$2:$N$13,2,FALSE)</f>
        <v>44562</v>
      </c>
      <c r="K422" s="31" t="str">
        <f>VLOOKUP(Datos[[#This Row],[Region]],$P$7:$S$61,4,FALSE)</f>
        <v>32 - Ourense</v>
      </c>
    </row>
    <row r="423" spans="1:11" x14ac:dyDescent="0.25">
      <c r="A423" t="s">
        <v>94</v>
      </c>
      <c r="B423" t="s">
        <v>23</v>
      </c>
      <c r="C423" t="s">
        <v>5</v>
      </c>
      <c r="D423">
        <v>0</v>
      </c>
      <c r="E423">
        <v>0</v>
      </c>
      <c r="F423">
        <v>32</v>
      </c>
      <c r="J423" s="31">
        <f>VLOOKUP(Datos[[#This Row],[Mes]],$M$2:$N$13,2,FALSE)</f>
        <v>44593</v>
      </c>
      <c r="K423" s="31" t="str">
        <f>VLOOKUP(Datos[[#This Row],[Region]],$P$7:$S$61,4,FALSE)</f>
        <v>32 - Ourense</v>
      </c>
    </row>
    <row r="424" spans="1:11" x14ac:dyDescent="0.25">
      <c r="A424" t="s">
        <v>94</v>
      </c>
      <c r="B424" t="s">
        <v>23</v>
      </c>
      <c r="C424" t="s">
        <v>6</v>
      </c>
      <c r="D424">
        <v>0</v>
      </c>
      <c r="E424">
        <v>0</v>
      </c>
      <c r="F424">
        <v>32</v>
      </c>
      <c r="J424" s="31">
        <f>VLOOKUP(Datos[[#This Row],[Mes]],$M$2:$N$13,2,FALSE)</f>
        <v>44621</v>
      </c>
      <c r="K424" s="31" t="str">
        <f>VLOOKUP(Datos[[#This Row],[Region]],$P$7:$S$61,4,FALSE)</f>
        <v>32 - Ourense</v>
      </c>
    </row>
    <row r="425" spans="1:11" x14ac:dyDescent="0.25">
      <c r="A425" t="s">
        <v>94</v>
      </c>
      <c r="B425" t="s">
        <v>23</v>
      </c>
      <c r="C425" t="s">
        <v>7</v>
      </c>
      <c r="D425">
        <v>0</v>
      </c>
      <c r="E425">
        <v>0</v>
      </c>
      <c r="F425">
        <v>32</v>
      </c>
      <c r="J425" s="31">
        <f>VLOOKUP(Datos[[#This Row],[Mes]],$M$2:$N$13,2,FALSE)</f>
        <v>44652</v>
      </c>
      <c r="K425" s="31" t="str">
        <f>VLOOKUP(Datos[[#This Row],[Region]],$P$7:$S$61,4,FALSE)</f>
        <v>32 - Ourense</v>
      </c>
    </row>
    <row r="426" spans="1:11" x14ac:dyDescent="0.25">
      <c r="A426" t="s">
        <v>94</v>
      </c>
      <c r="B426" t="s">
        <v>23</v>
      </c>
      <c r="C426" t="s">
        <v>8</v>
      </c>
      <c r="D426">
        <v>0</v>
      </c>
      <c r="E426">
        <v>0</v>
      </c>
      <c r="F426">
        <v>32</v>
      </c>
      <c r="J426" s="31">
        <f>VLOOKUP(Datos[[#This Row],[Mes]],$M$2:$N$13,2,FALSE)</f>
        <v>44682</v>
      </c>
      <c r="K426" s="31" t="str">
        <f>VLOOKUP(Datos[[#This Row],[Region]],$P$7:$S$61,4,FALSE)</f>
        <v>32 - Ourense</v>
      </c>
    </row>
    <row r="427" spans="1:11" x14ac:dyDescent="0.25">
      <c r="A427" t="s">
        <v>94</v>
      </c>
      <c r="B427" t="s">
        <v>23</v>
      </c>
      <c r="C427" t="s">
        <v>9</v>
      </c>
      <c r="D427">
        <v>0</v>
      </c>
      <c r="E427">
        <v>0</v>
      </c>
      <c r="F427">
        <v>32</v>
      </c>
      <c r="J427" s="31">
        <f>VLOOKUP(Datos[[#This Row],[Mes]],$M$2:$N$13,2,FALSE)</f>
        <v>44713</v>
      </c>
      <c r="K427" s="31" t="str">
        <f>VLOOKUP(Datos[[#This Row],[Region]],$P$7:$S$61,4,FALSE)</f>
        <v>32 - Ourense</v>
      </c>
    </row>
    <row r="428" spans="1:11" x14ac:dyDescent="0.25">
      <c r="A428" t="s">
        <v>70</v>
      </c>
      <c r="B428" t="s">
        <v>23</v>
      </c>
      <c r="C428" t="s">
        <v>4</v>
      </c>
      <c r="D428">
        <v>0</v>
      </c>
      <c r="E428">
        <v>0</v>
      </c>
      <c r="F428">
        <v>33</v>
      </c>
      <c r="J428" s="31">
        <f>VLOOKUP(Datos[[#This Row],[Mes]],$M$2:$N$13,2,FALSE)</f>
        <v>44562</v>
      </c>
      <c r="K428" s="31" t="str">
        <f>VLOOKUP(Datos[[#This Row],[Region]],$P$7:$S$61,4,FALSE)</f>
        <v>33 - Asturias</v>
      </c>
    </row>
    <row r="429" spans="1:11" x14ac:dyDescent="0.25">
      <c r="A429" t="s">
        <v>70</v>
      </c>
      <c r="B429" t="s">
        <v>23</v>
      </c>
      <c r="C429" t="s">
        <v>5</v>
      </c>
      <c r="D429">
        <v>0</v>
      </c>
      <c r="E429">
        <v>0</v>
      </c>
      <c r="F429">
        <v>33</v>
      </c>
      <c r="J429" s="31">
        <f>VLOOKUP(Datos[[#This Row],[Mes]],$M$2:$N$13,2,FALSE)</f>
        <v>44593</v>
      </c>
      <c r="K429" s="31" t="str">
        <f>VLOOKUP(Datos[[#This Row],[Region]],$P$7:$S$61,4,FALSE)</f>
        <v>33 - Asturias</v>
      </c>
    </row>
    <row r="430" spans="1:11" x14ac:dyDescent="0.25">
      <c r="A430" t="s">
        <v>70</v>
      </c>
      <c r="B430" t="s">
        <v>23</v>
      </c>
      <c r="C430" t="s">
        <v>6</v>
      </c>
      <c r="D430">
        <v>0</v>
      </c>
      <c r="E430">
        <v>0</v>
      </c>
      <c r="F430">
        <v>33</v>
      </c>
      <c r="J430" s="31">
        <f>VLOOKUP(Datos[[#This Row],[Mes]],$M$2:$N$13,2,FALSE)</f>
        <v>44621</v>
      </c>
      <c r="K430" s="31" t="str">
        <f>VLOOKUP(Datos[[#This Row],[Region]],$P$7:$S$61,4,FALSE)</f>
        <v>33 - Asturias</v>
      </c>
    </row>
    <row r="431" spans="1:11" x14ac:dyDescent="0.25">
      <c r="A431" t="s">
        <v>70</v>
      </c>
      <c r="B431" t="s">
        <v>23</v>
      </c>
      <c r="C431" t="s">
        <v>7</v>
      </c>
      <c r="D431">
        <v>0</v>
      </c>
      <c r="E431">
        <v>0</v>
      </c>
      <c r="F431">
        <v>33</v>
      </c>
      <c r="J431" s="31">
        <f>VLOOKUP(Datos[[#This Row],[Mes]],$M$2:$N$13,2,FALSE)</f>
        <v>44652</v>
      </c>
      <c r="K431" s="31" t="str">
        <f>VLOOKUP(Datos[[#This Row],[Region]],$P$7:$S$61,4,FALSE)</f>
        <v>33 - Asturias</v>
      </c>
    </row>
    <row r="432" spans="1:11" x14ac:dyDescent="0.25">
      <c r="A432" t="s">
        <v>70</v>
      </c>
      <c r="B432" t="s">
        <v>23</v>
      </c>
      <c r="C432" t="s">
        <v>8</v>
      </c>
      <c r="D432">
        <v>0</v>
      </c>
      <c r="E432">
        <v>0</v>
      </c>
      <c r="F432">
        <v>33</v>
      </c>
      <c r="J432" s="31">
        <f>VLOOKUP(Datos[[#This Row],[Mes]],$M$2:$N$13,2,FALSE)</f>
        <v>44682</v>
      </c>
      <c r="K432" s="31" t="str">
        <f>VLOOKUP(Datos[[#This Row],[Region]],$P$7:$S$61,4,FALSE)</f>
        <v>33 - Asturias</v>
      </c>
    </row>
    <row r="433" spans="1:11" x14ac:dyDescent="0.25">
      <c r="A433" t="s">
        <v>70</v>
      </c>
      <c r="B433" t="s">
        <v>23</v>
      </c>
      <c r="C433" t="s">
        <v>9</v>
      </c>
      <c r="D433">
        <v>0</v>
      </c>
      <c r="E433">
        <v>0</v>
      </c>
      <c r="F433">
        <v>33</v>
      </c>
      <c r="J433" s="31">
        <f>VLOOKUP(Datos[[#This Row],[Mes]],$M$2:$N$13,2,FALSE)</f>
        <v>44713</v>
      </c>
      <c r="K433" s="31" t="str">
        <f>VLOOKUP(Datos[[#This Row],[Region]],$P$7:$S$61,4,FALSE)</f>
        <v>33 - Asturias</v>
      </c>
    </row>
    <row r="434" spans="1:11" x14ac:dyDescent="0.25">
      <c r="A434" t="s">
        <v>93</v>
      </c>
      <c r="B434" t="s">
        <v>23</v>
      </c>
      <c r="C434" t="s">
        <v>4</v>
      </c>
      <c r="D434">
        <v>0</v>
      </c>
      <c r="E434">
        <v>0</v>
      </c>
      <c r="F434">
        <v>34</v>
      </c>
      <c r="J434" s="31">
        <f>VLOOKUP(Datos[[#This Row],[Mes]],$M$2:$N$13,2,FALSE)</f>
        <v>44562</v>
      </c>
      <c r="K434" s="31" t="str">
        <f>VLOOKUP(Datos[[#This Row],[Region]],$P$7:$S$61,4,FALSE)</f>
        <v>34 - Palencia</v>
      </c>
    </row>
    <row r="435" spans="1:11" x14ac:dyDescent="0.25">
      <c r="A435" t="s">
        <v>93</v>
      </c>
      <c r="B435" t="s">
        <v>23</v>
      </c>
      <c r="C435" t="s">
        <v>5</v>
      </c>
      <c r="D435">
        <v>0</v>
      </c>
      <c r="E435">
        <v>0</v>
      </c>
      <c r="F435">
        <v>34</v>
      </c>
      <c r="J435" s="31">
        <f>VLOOKUP(Datos[[#This Row],[Mes]],$M$2:$N$13,2,FALSE)</f>
        <v>44593</v>
      </c>
      <c r="K435" s="31" t="str">
        <f>VLOOKUP(Datos[[#This Row],[Region]],$P$7:$S$61,4,FALSE)</f>
        <v>34 - Palencia</v>
      </c>
    </row>
    <row r="436" spans="1:11" x14ac:dyDescent="0.25">
      <c r="A436" t="s">
        <v>93</v>
      </c>
      <c r="B436" t="s">
        <v>23</v>
      </c>
      <c r="C436" t="s">
        <v>6</v>
      </c>
      <c r="D436">
        <v>0</v>
      </c>
      <c r="E436">
        <v>0</v>
      </c>
      <c r="F436">
        <v>34</v>
      </c>
      <c r="J436" s="31">
        <f>VLOOKUP(Datos[[#This Row],[Mes]],$M$2:$N$13,2,FALSE)</f>
        <v>44621</v>
      </c>
      <c r="K436" s="31" t="str">
        <f>VLOOKUP(Datos[[#This Row],[Region]],$P$7:$S$61,4,FALSE)</f>
        <v>34 - Palencia</v>
      </c>
    </row>
    <row r="437" spans="1:11" x14ac:dyDescent="0.25">
      <c r="A437" t="s">
        <v>93</v>
      </c>
      <c r="B437" t="s">
        <v>23</v>
      </c>
      <c r="C437" t="s">
        <v>7</v>
      </c>
      <c r="D437">
        <v>0</v>
      </c>
      <c r="E437">
        <v>0</v>
      </c>
      <c r="F437">
        <v>34</v>
      </c>
      <c r="J437" s="31">
        <f>VLOOKUP(Datos[[#This Row],[Mes]],$M$2:$N$13,2,FALSE)</f>
        <v>44652</v>
      </c>
      <c r="K437" s="31" t="str">
        <f>VLOOKUP(Datos[[#This Row],[Region]],$P$7:$S$61,4,FALSE)</f>
        <v>34 - Palencia</v>
      </c>
    </row>
    <row r="438" spans="1:11" x14ac:dyDescent="0.25">
      <c r="A438" t="s">
        <v>93</v>
      </c>
      <c r="B438" t="s">
        <v>23</v>
      </c>
      <c r="C438" t="s">
        <v>8</v>
      </c>
      <c r="D438">
        <v>0</v>
      </c>
      <c r="E438">
        <v>0</v>
      </c>
      <c r="F438">
        <v>34</v>
      </c>
      <c r="J438" s="31">
        <f>VLOOKUP(Datos[[#This Row],[Mes]],$M$2:$N$13,2,FALSE)</f>
        <v>44682</v>
      </c>
      <c r="K438" s="31" t="str">
        <f>VLOOKUP(Datos[[#This Row],[Region]],$P$7:$S$61,4,FALSE)</f>
        <v>34 - Palencia</v>
      </c>
    </row>
    <row r="439" spans="1:11" x14ac:dyDescent="0.25">
      <c r="A439" t="s">
        <v>93</v>
      </c>
      <c r="B439" t="s">
        <v>23</v>
      </c>
      <c r="C439" t="s">
        <v>9</v>
      </c>
      <c r="D439">
        <v>0</v>
      </c>
      <c r="E439">
        <v>0</v>
      </c>
      <c r="F439">
        <v>34</v>
      </c>
      <c r="J439" s="31">
        <f>VLOOKUP(Datos[[#This Row],[Mes]],$M$2:$N$13,2,FALSE)</f>
        <v>44713</v>
      </c>
      <c r="K439" s="31" t="str">
        <f>VLOOKUP(Datos[[#This Row],[Region]],$P$7:$S$61,4,FALSE)</f>
        <v>34 - Palencia</v>
      </c>
    </row>
    <row r="440" spans="1:11" x14ac:dyDescent="0.25">
      <c r="A440" t="s">
        <v>92</v>
      </c>
      <c r="B440" t="s">
        <v>23</v>
      </c>
      <c r="C440" t="s">
        <v>4</v>
      </c>
      <c r="D440">
        <v>0</v>
      </c>
      <c r="E440">
        <v>0</v>
      </c>
      <c r="F440">
        <v>35</v>
      </c>
      <c r="J440" s="31">
        <f>VLOOKUP(Datos[[#This Row],[Mes]],$M$2:$N$13,2,FALSE)</f>
        <v>44562</v>
      </c>
      <c r="K440" s="31" t="str">
        <f>VLOOKUP(Datos[[#This Row],[Region]],$P$7:$S$61,4,FALSE)</f>
        <v>35 - Palmas, Las</v>
      </c>
    </row>
    <row r="441" spans="1:11" x14ac:dyDescent="0.25">
      <c r="A441" t="s">
        <v>92</v>
      </c>
      <c r="B441" t="s">
        <v>23</v>
      </c>
      <c r="C441" t="s">
        <v>5</v>
      </c>
      <c r="D441">
        <v>0</v>
      </c>
      <c r="E441">
        <v>0</v>
      </c>
      <c r="F441">
        <v>35</v>
      </c>
      <c r="J441" s="31">
        <f>VLOOKUP(Datos[[#This Row],[Mes]],$M$2:$N$13,2,FALSE)</f>
        <v>44593</v>
      </c>
      <c r="K441" s="31" t="str">
        <f>VLOOKUP(Datos[[#This Row],[Region]],$P$7:$S$61,4,FALSE)</f>
        <v>35 - Palmas, Las</v>
      </c>
    </row>
    <row r="442" spans="1:11" x14ac:dyDescent="0.25">
      <c r="A442" t="s">
        <v>92</v>
      </c>
      <c r="B442" t="s">
        <v>23</v>
      </c>
      <c r="C442" t="s">
        <v>6</v>
      </c>
      <c r="D442">
        <v>0</v>
      </c>
      <c r="E442">
        <v>0</v>
      </c>
      <c r="F442">
        <v>35</v>
      </c>
      <c r="J442" s="31">
        <f>VLOOKUP(Datos[[#This Row],[Mes]],$M$2:$N$13,2,FALSE)</f>
        <v>44621</v>
      </c>
      <c r="K442" s="31" t="str">
        <f>VLOOKUP(Datos[[#This Row],[Region]],$P$7:$S$61,4,FALSE)</f>
        <v>35 - Palmas, Las</v>
      </c>
    </row>
    <row r="443" spans="1:11" x14ac:dyDescent="0.25">
      <c r="A443" t="s">
        <v>92</v>
      </c>
      <c r="B443" t="s">
        <v>23</v>
      </c>
      <c r="C443" t="s">
        <v>7</v>
      </c>
      <c r="D443">
        <v>0</v>
      </c>
      <c r="E443">
        <v>0</v>
      </c>
      <c r="F443">
        <v>35</v>
      </c>
      <c r="J443" s="31">
        <f>VLOOKUP(Datos[[#This Row],[Mes]],$M$2:$N$13,2,FALSE)</f>
        <v>44652</v>
      </c>
      <c r="K443" s="31" t="str">
        <f>VLOOKUP(Datos[[#This Row],[Region]],$P$7:$S$61,4,FALSE)</f>
        <v>35 - Palmas, Las</v>
      </c>
    </row>
    <row r="444" spans="1:11" x14ac:dyDescent="0.25">
      <c r="A444" t="s">
        <v>92</v>
      </c>
      <c r="B444" t="s">
        <v>23</v>
      </c>
      <c r="C444" t="s">
        <v>8</v>
      </c>
      <c r="D444">
        <v>0</v>
      </c>
      <c r="E444">
        <v>0</v>
      </c>
      <c r="F444">
        <v>35</v>
      </c>
      <c r="J444" s="31">
        <f>VLOOKUP(Datos[[#This Row],[Mes]],$M$2:$N$13,2,FALSE)</f>
        <v>44682</v>
      </c>
      <c r="K444" s="31" t="str">
        <f>VLOOKUP(Datos[[#This Row],[Region]],$P$7:$S$61,4,FALSE)</f>
        <v>35 - Palmas, Las</v>
      </c>
    </row>
    <row r="445" spans="1:11" x14ac:dyDescent="0.25">
      <c r="A445" t="s">
        <v>92</v>
      </c>
      <c r="B445" t="s">
        <v>23</v>
      </c>
      <c r="C445" t="s">
        <v>9</v>
      </c>
      <c r="D445">
        <v>0</v>
      </c>
      <c r="E445">
        <v>0</v>
      </c>
      <c r="F445">
        <v>35</v>
      </c>
      <c r="J445" s="31">
        <f>VLOOKUP(Datos[[#This Row],[Mes]],$M$2:$N$13,2,FALSE)</f>
        <v>44713</v>
      </c>
      <c r="K445" s="31" t="str">
        <f>VLOOKUP(Datos[[#This Row],[Region]],$P$7:$S$61,4,FALSE)</f>
        <v>35 - Palmas, Las</v>
      </c>
    </row>
    <row r="446" spans="1:11" x14ac:dyDescent="0.25">
      <c r="A446" t="s">
        <v>60</v>
      </c>
      <c r="B446" t="s">
        <v>23</v>
      </c>
      <c r="C446" t="s">
        <v>4</v>
      </c>
      <c r="D446">
        <v>0</v>
      </c>
      <c r="E446">
        <v>0</v>
      </c>
      <c r="F446">
        <v>36</v>
      </c>
      <c r="J446" s="31">
        <f>VLOOKUP(Datos[[#This Row],[Mes]],$M$2:$N$13,2,FALSE)</f>
        <v>44562</v>
      </c>
      <c r="K446" s="31" t="str">
        <f>VLOOKUP(Datos[[#This Row],[Region]],$P$7:$S$61,4,FALSE)</f>
        <v>36 - Pontevedra</v>
      </c>
    </row>
    <row r="447" spans="1:11" x14ac:dyDescent="0.25">
      <c r="A447" t="s">
        <v>60</v>
      </c>
      <c r="B447" t="s">
        <v>23</v>
      </c>
      <c r="C447" t="s">
        <v>5</v>
      </c>
      <c r="D447">
        <v>0</v>
      </c>
      <c r="E447">
        <v>0</v>
      </c>
      <c r="F447">
        <v>36</v>
      </c>
      <c r="J447" s="31">
        <f>VLOOKUP(Datos[[#This Row],[Mes]],$M$2:$N$13,2,FALSE)</f>
        <v>44593</v>
      </c>
      <c r="K447" s="31" t="str">
        <f>VLOOKUP(Datos[[#This Row],[Region]],$P$7:$S$61,4,FALSE)</f>
        <v>36 - Pontevedra</v>
      </c>
    </row>
    <row r="448" spans="1:11" x14ac:dyDescent="0.25">
      <c r="A448" t="s">
        <v>60</v>
      </c>
      <c r="B448" t="s">
        <v>23</v>
      </c>
      <c r="C448" t="s">
        <v>6</v>
      </c>
      <c r="D448">
        <v>0</v>
      </c>
      <c r="E448">
        <v>0</v>
      </c>
      <c r="F448">
        <v>36</v>
      </c>
      <c r="J448" s="31">
        <f>VLOOKUP(Datos[[#This Row],[Mes]],$M$2:$N$13,2,FALSE)</f>
        <v>44621</v>
      </c>
      <c r="K448" s="31" t="str">
        <f>VLOOKUP(Datos[[#This Row],[Region]],$P$7:$S$61,4,FALSE)</f>
        <v>36 - Pontevedra</v>
      </c>
    </row>
    <row r="449" spans="1:11" x14ac:dyDescent="0.25">
      <c r="A449" t="s">
        <v>60</v>
      </c>
      <c r="B449" t="s">
        <v>23</v>
      </c>
      <c r="C449" t="s">
        <v>7</v>
      </c>
      <c r="D449">
        <v>0</v>
      </c>
      <c r="E449">
        <v>0</v>
      </c>
      <c r="F449">
        <v>36</v>
      </c>
      <c r="J449" s="31">
        <f>VLOOKUP(Datos[[#This Row],[Mes]],$M$2:$N$13,2,FALSE)</f>
        <v>44652</v>
      </c>
      <c r="K449" s="31" t="str">
        <f>VLOOKUP(Datos[[#This Row],[Region]],$P$7:$S$61,4,FALSE)</f>
        <v>36 - Pontevedra</v>
      </c>
    </row>
    <row r="450" spans="1:11" x14ac:dyDescent="0.25">
      <c r="A450" t="s">
        <v>60</v>
      </c>
      <c r="B450" t="s">
        <v>23</v>
      </c>
      <c r="C450" t="s">
        <v>8</v>
      </c>
      <c r="D450">
        <v>0</v>
      </c>
      <c r="E450">
        <v>0</v>
      </c>
      <c r="F450">
        <v>36</v>
      </c>
      <c r="J450" s="31">
        <f>VLOOKUP(Datos[[#This Row],[Mes]],$M$2:$N$13,2,FALSE)</f>
        <v>44682</v>
      </c>
      <c r="K450" s="31" t="str">
        <f>VLOOKUP(Datos[[#This Row],[Region]],$P$7:$S$61,4,FALSE)</f>
        <v>36 - Pontevedra</v>
      </c>
    </row>
    <row r="451" spans="1:11" x14ac:dyDescent="0.25">
      <c r="A451" t="s">
        <v>60</v>
      </c>
      <c r="B451" t="s">
        <v>23</v>
      </c>
      <c r="C451" t="s">
        <v>9</v>
      </c>
      <c r="D451">
        <v>0</v>
      </c>
      <c r="E451">
        <v>0</v>
      </c>
      <c r="F451">
        <v>36</v>
      </c>
      <c r="J451" s="31">
        <f>VLOOKUP(Datos[[#This Row],[Mes]],$M$2:$N$13,2,FALSE)</f>
        <v>44713</v>
      </c>
      <c r="K451" s="31" t="str">
        <f>VLOOKUP(Datos[[#This Row],[Region]],$P$7:$S$61,4,FALSE)</f>
        <v>36 - Pontevedra</v>
      </c>
    </row>
    <row r="452" spans="1:11" x14ac:dyDescent="0.25">
      <c r="A452" t="s">
        <v>90</v>
      </c>
      <c r="B452" t="s">
        <v>23</v>
      </c>
      <c r="C452" t="s">
        <v>4</v>
      </c>
      <c r="D452">
        <v>0</v>
      </c>
      <c r="E452">
        <v>0</v>
      </c>
      <c r="F452">
        <v>37</v>
      </c>
      <c r="J452" s="31">
        <f>VLOOKUP(Datos[[#This Row],[Mes]],$M$2:$N$13,2,FALSE)</f>
        <v>44562</v>
      </c>
      <c r="K452" s="31" t="str">
        <f>VLOOKUP(Datos[[#This Row],[Region]],$P$7:$S$61,4,FALSE)</f>
        <v>37 - Salamanca</v>
      </c>
    </row>
    <row r="453" spans="1:11" x14ac:dyDescent="0.25">
      <c r="A453" t="s">
        <v>90</v>
      </c>
      <c r="B453" t="s">
        <v>23</v>
      </c>
      <c r="C453" t="s">
        <v>5</v>
      </c>
      <c r="D453">
        <v>0</v>
      </c>
      <c r="E453">
        <v>0</v>
      </c>
      <c r="F453">
        <v>37</v>
      </c>
      <c r="J453" s="31">
        <f>VLOOKUP(Datos[[#This Row],[Mes]],$M$2:$N$13,2,FALSE)</f>
        <v>44593</v>
      </c>
      <c r="K453" s="31" t="str">
        <f>VLOOKUP(Datos[[#This Row],[Region]],$P$7:$S$61,4,FALSE)</f>
        <v>37 - Salamanca</v>
      </c>
    </row>
    <row r="454" spans="1:11" x14ac:dyDescent="0.25">
      <c r="A454" t="s">
        <v>90</v>
      </c>
      <c r="B454" t="s">
        <v>23</v>
      </c>
      <c r="C454" t="s">
        <v>6</v>
      </c>
      <c r="D454">
        <v>0</v>
      </c>
      <c r="E454">
        <v>0</v>
      </c>
      <c r="F454">
        <v>37</v>
      </c>
      <c r="J454" s="31">
        <f>VLOOKUP(Datos[[#This Row],[Mes]],$M$2:$N$13,2,FALSE)</f>
        <v>44621</v>
      </c>
      <c r="K454" s="31" t="str">
        <f>VLOOKUP(Datos[[#This Row],[Region]],$P$7:$S$61,4,FALSE)</f>
        <v>37 - Salamanca</v>
      </c>
    </row>
    <row r="455" spans="1:11" x14ac:dyDescent="0.25">
      <c r="A455" t="s">
        <v>90</v>
      </c>
      <c r="B455" t="s">
        <v>23</v>
      </c>
      <c r="C455" t="s">
        <v>7</v>
      </c>
      <c r="D455">
        <v>0</v>
      </c>
      <c r="E455">
        <v>0</v>
      </c>
      <c r="F455">
        <v>37</v>
      </c>
      <c r="J455" s="31">
        <f>VLOOKUP(Datos[[#This Row],[Mes]],$M$2:$N$13,2,FALSE)</f>
        <v>44652</v>
      </c>
      <c r="K455" s="31" t="str">
        <f>VLOOKUP(Datos[[#This Row],[Region]],$P$7:$S$61,4,FALSE)</f>
        <v>37 - Salamanca</v>
      </c>
    </row>
    <row r="456" spans="1:11" x14ac:dyDescent="0.25">
      <c r="A456" t="s">
        <v>90</v>
      </c>
      <c r="B456" t="s">
        <v>23</v>
      </c>
      <c r="C456" t="s">
        <v>8</v>
      </c>
      <c r="D456">
        <v>0</v>
      </c>
      <c r="E456">
        <v>0</v>
      </c>
      <c r="F456">
        <v>37</v>
      </c>
      <c r="J456" s="31">
        <f>VLOOKUP(Datos[[#This Row],[Mes]],$M$2:$N$13,2,FALSE)</f>
        <v>44682</v>
      </c>
      <c r="K456" s="31" t="str">
        <f>VLOOKUP(Datos[[#This Row],[Region]],$P$7:$S$61,4,FALSE)</f>
        <v>37 - Salamanca</v>
      </c>
    </row>
    <row r="457" spans="1:11" x14ac:dyDescent="0.25">
      <c r="A457" t="s">
        <v>90</v>
      </c>
      <c r="B457" t="s">
        <v>23</v>
      </c>
      <c r="C457" t="s">
        <v>9</v>
      </c>
      <c r="D457">
        <v>0</v>
      </c>
      <c r="E457">
        <v>0</v>
      </c>
      <c r="F457">
        <v>37</v>
      </c>
      <c r="J457" s="31">
        <f>VLOOKUP(Datos[[#This Row],[Mes]],$M$2:$N$13,2,FALSE)</f>
        <v>44713</v>
      </c>
      <c r="K457" s="31" t="str">
        <f>VLOOKUP(Datos[[#This Row],[Region]],$P$7:$S$61,4,FALSE)</f>
        <v>37 - Salamanca</v>
      </c>
    </row>
    <row r="458" spans="1:11" x14ac:dyDescent="0.25">
      <c r="A458" t="s">
        <v>89</v>
      </c>
      <c r="B458" t="s">
        <v>23</v>
      </c>
      <c r="C458" t="s">
        <v>4</v>
      </c>
      <c r="D458">
        <v>0</v>
      </c>
      <c r="E458">
        <v>0</v>
      </c>
      <c r="F458">
        <v>38</v>
      </c>
      <c r="J458" s="31">
        <f>VLOOKUP(Datos[[#This Row],[Mes]],$M$2:$N$13,2,FALSE)</f>
        <v>44562</v>
      </c>
      <c r="K458" s="31" t="str">
        <f>VLOOKUP(Datos[[#This Row],[Region]],$P$7:$S$61,4,FALSE)</f>
        <v>38 - Santa Cruz de Tenerife</v>
      </c>
    </row>
    <row r="459" spans="1:11" x14ac:dyDescent="0.25">
      <c r="A459" t="s">
        <v>89</v>
      </c>
      <c r="B459" t="s">
        <v>23</v>
      </c>
      <c r="C459" t="s">
        <v>5</v>
      </c>
      <c r="D459">
        <v>0</v>
      </c>
      <c r="E459">
        <v>0</v>
      </c>
      <c r="F459">
        <v>38</v>
      </c>
      <c r="J459" s="31">
        <f>VLOOKUP(Datos[[#This Row],[Mes]],$M$2:$N$13,2,FALSE)</f>
        <v>44593</v>
      </c>
      <c r="K459" s="31" t="str">
        <f>VLOOKUP(Datos[[#This Row],[Region]],$P$7:$S$61,4,FALSE)</f>
        <v>38 - Santa Cruz de Tenerife</v>
      </c>
    </row>
    <row r="460" spans="1:11" x14ac:dyDescent="0.25">
      <c r="A460" t="s">
        <v>89</v>
      </c>
      <c r="B460" t="s">
        <v>23</v>
      </c>
      <c r="C460" t="s">
        <v>6</v>
      </c>
      <c r="D460">
        <v>0</v>
      </c>
      <c r="E460">
        <v>0</v>
      </c>
      <c r="F460">
        <v>38</v>
      </c>
      <c r="J460" s="31">
        <f>VLOOKUP(Datos[[#This Row],[Mes]],$M$2:$N$13,2,FALSE)</f>
        <v>44621</v>
      </c>
      <c r="K460" s="31" t="str">
        <f>VLOOKUP(Datos[[#This Row],[Region]],$P$7:$S$61,4,FALSE)</f>
        <v>38 - Santa Cruz de Tenerife</v>
      </c>
    </row>
    <row r="461" spans="1:11" x14ac:dyDescent="0.25">
      <c r="A461" t="s">
        <v>89</v>
      </c>
      <c r="B461" t="s">
        <v>23</v>
      </c>
      <c r="C461" t="s">
        <v>7</v>
      </c>
      <c r="D461">
        <v>0</v>
      </c>
      <c r="E461">
        <v>0</v>
      </c>
      <c r="F461">
        <v>38</v>
      </c>
      <c r="J461" s="31">
        <f>VLOOKUP(Datos[[#This Row],[Mes]],$M$2:$N$13,2,FALSE)</f>
        <v>44652</v>
      </c>
      <c r="K461" s="31" t="str">
        <f>VLOOKUP(Datos[[#This Row],[Region]],$P$7:$S$61,4,FALSE)</f>
        <v>38 - Santa Cruz de Tenerife</v>
      </c>
    </row>
    <row r="462" spans="1:11" x14ac:dyDescent="0.25">
      <c r="A462" t="s">
        <v>89</v>
      </c>
      <c r="B462" t="s">
        <v>23</v>
      </c>
      <c r="C462" t="s">
        <v>8</v>
      </c>
      <c r="D462">
        <v>0</v>
      </c>
      <c r="E462">
        <v>0</v>
      </c>
      <c r="F462">
        <v>38</v>
      </c>
      <c r="J462" s="31">
        <f>VLOOKUP(Datos[[#This Row],[Mes]],$M$2:$N$13,2,FALSE)</f>
        <v>44682</v>
      </c>
      <c r="K462" s="31" t="str">
        <f>VLOOKUP(Datos[[#This Row],[Region]],$P$7:$S$61,4,FALSE)</f>
        <v>38 - Santa Cruz de Tenerife</v>
      </c>
    </row>
    <row r="463" spans="1:11" x14ac:dyDescent="0.25">
      <c r="A463" t="s">
        <v>89</v>
      </c>
      <c r="B463" t="s">
        <v>23</v>
      </c>
      <c r="C463" t="s">
        <v>9</v>
      </c>
      <c r="D463">
        <v>0</v>
      </c>
      <c r="E463">
        <v>0</v>
      </c>
      <c r="F463">
        <v>38</v>
      </c>
      <c r="J463" s="31">
        <f>VLOOKUP(Datos[[#This Row],[Mes]],$M$2:$N$13,2,FALSE)</f>
        <v>44713</v>
      </c>
      <c r="K463" s="31" t="str">
        <f>VLOOKUP(Datos[[#This Row],[Region]],$P$7:$S$61,4,FALSE)</f>
        <v>38 - Santa Cruz de Tenerife</v>
      </c>
    </row>
    <row r="464" spans="1:11" x14ac:dyDescent="0.25">
      <c r="A464" t="s">
        <v>78</v>
      </c>
      <c r="B464" t="s">
        <v>23</v>
      </c>
      <c r="C464" t="s">
        <v>4</v>
      </c>
      <c r="D464">
        <v>0</v>
      </c>
      <c r="E464">
        <v>0</v>
      </c>
      <c r="F464">
        <v>39</v>
      </c>
      <c r="J464" s="31">
        <f>VLOOKUP(Datos[[#This Row],[Mes]],$M$2:$N$13,2,FALSE)</f>
        <v>44562</v>
      </c>
      <c r="K464" s="31" t="str">
        <f>VLOOKUP(Datos[[#This Row],[Region]],$P$7:$S$61,4,FALSE)</f>
        <v>39 - Cantabria</v>
      </c>
    </row>
    <row r="465" spans="1:11" x14ac:dyDescent="0.25">
      <c r="A465" t="s">
        <v>78</v>
      </c>
      <c r="B465" t="s">
        <v>23</v>
      </c>
      <c r="C465" t="s">
        <v>5</v>
      </c>
      <c r="D465">
        <v>0</v>
      </c>
      <c r="E465">
        <v>0</v>
      </c>
      <c r="F465">
        <v>39</v>
      </c>
      <c r="J465" s="31">
        <f>VLOOKUP(Datos[[#This Row],[Mes]],$M$2:$N$13,2,FALSE)</f>
        <v>44593</v>
      </c>
      <c r="K465" s="31" t="str">
        <f>VLOOKUP(Datos[[#This Row],[Region]],$P$7:$S$61,4,FALSE)</f>
        <v>39 - Cantabria</v>
      </c>
    </row>
    <row r="466" spans="1:11" x14ac:dyDescent="0.25">
      <c r="A466" t="s">
        <v>78</v>
      </c>
      <c r="B466" t="s">
        <v>23</v>
      </c>
      <c r="C466" t="s">
        <v>6</v>
      </c>
      <c r="D466">
        <v>0</v>
      </c>
      <c r="E466">
        <v>0</v>
      </c>
      <c r="F466">
        <v>39</v>
      </c>
      <c r="J466" s="31">
        <f>VLOOKUP(Datos[[#This Row],[Mes]],$M$2:$N$13,2,FALSE)</f>
        <v>44621</v>
      </c>
      <c r="K466" s="31" t="str">
        <f>VLOOKUP(Datos[[#This Row],[Region]],$P$7:$S$61,4,FALSE)</f>
        <v>39 - Cantabria</v>
      </c>
    </row>
    <row r="467" spans="1:11" x14ac:dyDescent="0.25">
      <c r="A467" t="s">
        <v>78</v>
      </c>
      <c r="B467" t="s">
        <v>23</v>
      </c>
      <c r="C467" t="s">
        <v>7</v>
      </c>
      <c r="D467">
        <v>0</v>
      </c>
      <c r="E467">
        <v>0</v>
      </c>
      <c r="F467">
        <v>39</v>
      </c>
      <c r="J467" s="31">
        <f>VLOOKUP(Datos[[#This Row],[Mes]],$M$2:$N$13,2,FALSE)</f>
        <v>44652</v>
      </c>
      <c r="K467" s="31" t="str">
        <f>VLOOKUP(Datos[[#This Row],[Region]],$P$7:$S$61,4,FALSE)</f>
        <v>39 - Cantabria</v>
      </c>
    </row>
    <row r="468" spans="1:11" x14ac:dyDescent="0.25">
      <c r="A468" t="s">
        <v>78</v>
      </c>
      <c r="B468" t="s">
        <v>23</v>
      </c>
      <c r="C468" t="s">
        <v>8</v>
      </c>
      <c r="D468">
        <v>0</v>
      </c>
      <c r="E468">
        <v>0</v>
      </c>
      <c r="F468">
        <v>39</v>
      </c>
      <c r="J468" s="31">
        <f>VLOOKUP(Datos[[#This Row],[Mes]],$M$2:$N$13,2,FALSE)</f>
        <v>44682</v>
      </c>
      <c r="K468" s="31" t="str">
        <f>VLOOKUP(Datos[[#This Row],[Region]],$P$7:$S$61,4,FALSE)</f>
        <v>39 - Cantabria</v>
      </c>
    </row>
    <row r="469" spans="1:11" x14ac:dyDescent="0.25">
      <c r="A469" t="s">
        <v>78</v>
      </c>
      <c r="B469" t="s">
        <v>23</v>
      </c>
      <c r="C469" t="s">
        <v>9</v>
      </c>
      <c r="D469">
        <v>0</v>
      </c>
      <c r="E469">
        <v>0</v>
      </c>
      <c r="F469">
        <v>39</v>
      </c>
      <c r="J469" s="31">
        <f>VLOOKUP(Datos[[#This Row],[Mes]],$M$2:$N$13,2,FALSE)</f>
        <v>44713</v>
      </c>
      <c r="K469" s="31" t="str">
        <f>VLOOKUP(Datos[[#This Row],[Region]],$P$7:$S$61,4,FALSE)</f>
        <v>39 - Cantabria</v>
      </c>
    </row>
    <row r="470" spans="1:11" x14ac:dyDescent="0.25">
      <c r="A470" t="s">
        <v>96</v>
      </c>
      <c r="B470" t="s">
        <v>23</v>
      </c>
      <c r="C470" t="s">
        <v>4</v>
      </c>
      <c r="D470">
        <v>0</v>
      </c>
      <c r="E470">
        <v>0</v>
      </c>
      <c r="F470">
        <v>40</v>
      </c>
      <c r="J470" s="31">
        <f>VLOOKUP(Datos[[#This Row],[Mes]],$M$2:$N$13,2,FALSE)</f>
        <v>44562</v>
      </c>
      <c r="K470" s="31" t="str">
        <f>VLOOKUP(Datos[[#This Row],[Region]],$P$7:$S$61,4,FALSE)</f>
        <v>40 - Segovia</v>
      </c>
    </row>
    <row r="471" spans="1:11" x14ac:dyDescent="0.25">
      <c r="A471" t="s">
        <v>96</v>
      </c>
      <c r="B471" t="s">
        <v>23</v>
      </c>
      <c r="C471" t="s">
        <v>5</v>
      </c>
      <c r="D471">
        <v>0</v>
      </c>
      <c r="E471">
        <v>0</v>
      </c>
      <c r="F471">
        <v>40</v>
      </c>
      <c r="J471" s="31">
        <f>VLOOKUP(Datos[[#This Row],[Mes]],$M$2:$N$13,2,FALSE)</f>
        <v>44593</v>
      </c>
      <c r="K471" s="31" t="str">
        <f>VLOOKUP(Datos[[#This Row],[Region]],$P$7:$S$61,4,FALSE)</f>
        <v>40 - Segovia</v>
      </c>
    </row>
    <row r="472" spans="1:11" x14ac:dyDescent="0.25">
      <c r="A472" t="s">
        <v>96</v>
      </c>
      <c r="B472" t="s">
        <v>23</v>
      </c>
      <c r="C472" t="s">
        <v>6</v>
      </c>
      <c r="D472">
        <v>0</v>
      </c>
      <c r="E472">
        <v>0</v>
      </c>
      <c r="F472">
        <v>40</v>
      </c>
      <c r="J472" s="31">
        <f>VLOOKUP(Datos[[#This Row],[Mes]],$M$2:$N$13,2,FALSE)</f>
        <v>44621</v>
      </c>
      <c r="K472" s="31" t="str">
        <f>VLOOKUP(Datos[[#This Row],[Region]],$P$7:$S$61,4,FALSE)</f>
        <v>40 - Segovia</v>
      </c>
    </row>
    <row r="473" spans="1:11" x14ac:dyDescent="0.25">
      <c r="A473" t="s">
        <v>96</v>
      </c>
      <c r="B473" t="s">
        <v>23</v>
      </c>
      <c r="C473" t="s">
        <v>7</v>
      </c>
      <c r="D473">
        <v>0</v>
      </c>
      <c r="E473">
        <v>0</v>
      </c>
      <c r="F473">
        <v>40</v>
      </c>
      <c r="J473" s="31">
        <f>VLOOKUP(Datos[[#This Row],[Mes]],$M$2:$N$13,2,FALSE)</f>
        <v>44652</v>
      </c>
      <c r="K473" s="31" t="str">
        <f>VLOOKUP(Datos[[#This Row],[Region]],$P$7:$S$61,4,FALSE)</f>
        <v>40 - Segovia</v>
      </c>
    </row>
    <row r="474" spans="1:11" x14ac:dyDescent="0.25">
      <c r="A474" t="s">
        <v>96</v>
      </c>
      <c r="B474" t="s">
        <v>23</v>
      </c>
      <c r="C474" t="s">
        <v>8</v>
      </c>
      <c r="D474">
        <v>0</v>
      </c>
      <c r="E474">
        <v>0</v>
      </c>
      <c r="F474">
        <v>40</v>
      </c>
      <c r="J474" s="31">
        <f>VLOOKUP(Datos[[#This Row],[Mes]],$M$2:$N$13,2,FALSE)</f>
        <v>44682</v>
      </c>
      <c r="K474" s="31" t="str">
        <f>VLOOKUP(Datos[[#This Row],[Region]],$P$7:$S$61,4,FALSE)</f>
        <v>40 - Segovia</v>
      </c>
    </row>
    <row r="475" spans="1:11" x14ac:dyDescent="0.25">
      <c r="A475" t="s">
        <v>96</v>
      </c>
      <c r="B475" t="s">
        <v>23</v>
      </c>
      <c r="C475" t="s">
        <v>9</v>
      </c>
      <c r="D475">
        <v>0</v>
      </c>
      <c r="E475">
        <v>0</v>
      </c>
      <c r="F475">
        <v>40</v>
      </c>
      <c r="J475" s="31">
        <f>VLOOKUP(Datos[[#This Row],[Mes]],$M$2:$N$13,2,FALSE)</f>
        <v>44713</v>
      </c>
      <c r="K475" s="31" t="str">
        <f>VLOOKUP(Datos[[#This Row],[Region]],$P$7:$S$61,4,FALSE)</f>
        <v>40 - Segovia</v>
      </c>
    </row>
    <row r="476" spans="1:11" x14ac:dyDescent="0.25">
      <c r="A476" t="s">
        <v>88</v>
      </c>
      <c r="B476" t="s">
        <v>23</v>
      </c>
      <c r="C476" t="s">
        <v>4</v>
      </c>
      <c r="D476">
        <v>0</v>
      </c>
      <c r="E476">
        <v>0</v>
      </c>
      <c r="F476">
        <v>42</v>
      </c>
      <c r="J476" s="31">
        <f>VLOOKUP(Datos[[#This Row],[Mes]],$M$2:$N$13,2,FALSE)</f>
        <v>44562</v>
      </c>
      <c r="K476" s="31" t="str">
        <f>VLOOKUP(Datos[[#This Row],[Region]],$P$7:$S$61,4,FALSE)</f>
        <v>42 - Soria</v>
      </c>
    </row>
    <row r="477" spans="1:11" x14ac:dyDescent="0.25">
      <c r="A477" t="s">
        <v>88</v>
      </c>
      <c r="B477" t="s">
        <v>23</v>
      </c>
      <c r="C477" t="s">
        <v>5</v>
      </c>
      <c r="D477">
        <v>0</v>
      </c>
      <c r="E477">
        <v>0</v>
      </c>
      <c r="F477">
        <v>42</v>
      </c>
      <c r="J477" s="31">
        <f>VLOOKUP(Datos[[#This Row],[Mes]],$M$2:$N$13,2,FALSE)</f>
        <v>44593</v>
      </c>
      <c r="K477" s="31" t="str">
        <f>VLOOKUP(Datos[[#This Row],[Region]],$P$7:$S$61,4,FALSE)</f>
        <v>42 - Soria</v>
      </c>
    </row>
    <row r="478" spans="1:11" x14ac:dyDescent="0.25">
      <c r="A478" t="s">
        <v>88</v>
      </c>
      <c r="B478" t="s">
        <v>23</v>
      </c>
      <c r="C478" t="s">
        <v>6</v>
      </c>
      <c r="D478">
        <v>0</v>
      </c>
      <c r="E478">
        <v>0</v>
      </c>
      <c r="F478">
        <v>42</v>
      </c>
      <c r="J478" s="31">
        <f>VLOOKUP(Datos[[#This Row],[Mes]],$M$2:$N$13,2,FALSE)</f>
        <v>44621</v>
      </c>
      <c r="K478" s="31" t="str">
        <f>VLOOKUP(Datos[[#This Row],[Region]],$P$7:$S$61,4,FALSE)</f>
        <v>42 - Soria</v>
      </c>
    </row>
    <row r="479" spans="1:11" x14ac:dyDescent="0.25">
      <c r="A479" t="s">
        <v>88</v>
      </c>
      <c r="B479" t="s">
        <v>23</v>
      </c>
      <c r="C479" t="s">
        <v>7</v>
      </c>
      <c r="D479">
        <v>0</v>
      </c>
      <c r="E479">
        <v>0</v>
      </c>
      <c r="F479">
        <v>42</v>
      </c>
      <c r="J479" s="31">
        <f>VLOOKUP(Datos[[#This Row],[Mes]],$M$2:$N$13,2,FALSE)</f>
        <v>44652</v>
      </c>
      <c r="K479" s="31" t="str">
        <f>VLOOKUP(Datos[[#This Row],[Region]],$P$7:$S$61,4,FALSE)</f>
        <v>42 - Soria</v>
      </c>
    </row>
    <row r="480" spans="1:11" x14ac:dyDescent="0.25">
      <c r="A480" t="s">
        <v>88</v>
      </c>
      <c r="B480" t="s">
        <v>23</v>
      </c>
      <c r="C480" t="s">
        <v>8</v>
      </c>
      <c r="D480">
        <v>0</v>
      </c>
      <c r="E480">
        <v>0</v>
      </c>
      <c r="F480">
        <v>42</v>
      </c>
      <c r="J480" s="31">
        <f>VLOOKUP(Datos[[#This Row],[Mes]],$M$2:$N$13,2,FALSE)</f>
        <v>44682</v>
      </c>
      <c r="K480" s="31" t="str">
        <f>VLOOKUP(Datos[[#This Row],[Region]],$P$7:$S$61,4,FALSE)</f>
        <v>42 - Soria</v>
      </c>
    </row>
    <row r="481" spans="1:11" x14ac:dyDescent="0.25">
      <c r="A481" t="s">
        <v>88</v>
      </c>
      <c r="B481" t="s">
        <v>23</v>
      </c>
      <c r="C481" t="s">
        <v>9</v>
      </c>
      <c r="D481">
        <v>0</v>
      </c>
      <c r="E481">
        <v>0</v>
      </c>
      <c r="F481">
        <v>42</v>
      </c>
      <c r="J481" s="31">
        <f>VLOOKUP(Datos[[#This Row],[Mes]],$M$2:$N$13,2,FALSE)</f>
        <v>44713</v>
      </c>
      <c r="K481" s="31" t="str">
        <f>VLOOKUP(Datos[[#This Row],[Region]],$P$7:$S$61,4,FALSE)</f>
        <v>42 - Soria</v>
      </c>
    </row>
    <row r="482" spans="1:11" x14ac:dyDescent="0.25">
      <c r="A482" t="s">
        <v>106</v>
      </c>
      <c r="B482" t="s">
        <v>23</v>
      </c>
      <c r="C482" t="s">
        <v>4</v>
      </c>
      <c r="D482">
        <v>0</v>
      </c>
      <c r="E482">
        <v>0</v>
      </c>
      <c r="F482">
        <v>43</v>
      </c>
      <c r="J482" s="31">
        <f>VLOOKUP(Datos[[#This Row],[Mes]],$M$2:$N$13,2,FALSE)</f>
        <v>44562</v>
      </c>
      <c r="K482" s="31" t="str">
        <f>VLOOKUP(Datos[[#This Row],[Region]],$P$7:$S$61,4,FALSE)</f>
        <v>43 - Tarragona</v>
      </c>
    </row>
    <row r="483" spans="1:11" x14ac:dyDescent="0.25">
      <c r="A483" t="s">
        <v>106</v>
      </c>
      <c r="B483" t="s">
        <v>23</v>
      </c>
      <c r="C483" t="s">
        <v>5</v>
      </c>
      <c r="D483">
        <v>0</v>
      </c>
      <c r="E483">
        <v>0</v>
      </c>
      <c r="F483">
        <v>43</v>
      </c>
      <c r="J483" s="31">
        <f>VLOOKUP(Datos[[#This Row],[Mes]],$M$2:$N$13,2,FALSE)</f>
        <v>44593</v>
      </c>
      <c r="K483" s="31" t="str">
        <f>VLOOKUP(Datos[[#This Row],[Region]],$P$7:$S$61,4,FALSE)</f>
        <v>43 - Tarragona</v>
      </c>
    </row>
    <row r="484" spans="1:11" x14ac:dyDescent="0.25">
      <c r="A484" t="s">
        <v>106</v>
      </c>
      <c r="B484" t="s">
        <v>23</v>
      </c>
      <c r="C484" t="s">
        <v>6</v>
      </c>
      <c r="D484">
        <v>0</v>
      </c>
      <c r="E484">
        <v>0</v>
      </c>
      <c r="F484">
        <v>43</v>
      </c>
      <c r="J484" s="31">
        <f>VLOOKUP(Datos[[#This Row],[Mes]],$M$2:$N$13,2,FALSE)</f>
        <v>44621</v>
      </c>
      <c r="K484" s="31" t="str">
        <f>VLOOKUP(Datos[[#This Row],[Region]],$P$7:$S$61,4,FALSE)</f>
        <v>43 - Tarragona</v>
      </c>
    </row>
    <row r="485" spans="1:11" x14ac:dyDescent="0.25">
      <c r="A485" t="s">
        <v>106</v>
      </c>
      <c r="B485" t="s">
        <v>23</v>
      </c>
      <c r="C485" t="s">
        <v>7</v>
      </c>
      <c r="D485">
        <v>0</v>
      </c>
      <c r="E485">
        <v>0</v>
      </c>
      <c r="F485">
        <v>43</v>
      </c>
      <c r="J485" s="31">
        <f>VLOOKUP(Datos[[#This Row],[Mes]],$M$2:$N$13,2,FALSE)</f>
        <v>44652</v>
      </c>
      <c r="K485" s="31" t="str">
        <f>VLOOKUP(Datos[[#This Row],[Region]],$P$7:$S$61,4,FALSE)</f>
        <v>43 - Tarragona</v>
      </c>
    </row>
    <row r="486" spans="1:11" x14ac:dyDescent="0.25">
      <c r="A486" t="s">
        <v>106</v>
      </c>
      <c r="B486" t="s">
        <v>23</v>
      </c>
      <c r="C486" t="s">
        <v>8</v>
      </c>
      <c r="D486">
        <v>0</v>
      </c>
      <c r="E486">
        <v>0</v>
      </c>
      <c r="F486">
        <v>43</v>
      </c>
      <c r="J486" s="31">
        <f>VLOOKUP(Datos[[#This Row],[Mes]],$M$2:$N$13,2,FALSE)</f>
        <v>44682</v>
      </c>
      <c r="K486" s="31" t="str">
        <f>VLOOKUP(Datos[[#This Row],[Region]],$P$7:$S$61,4,FALSE)</f>
        <v>43 - Tarragona</v>
      </c>
    </row>
    <row r="487" spans="1:11" x14ac:dyDescent="0.25">
      <c r="A487" t="s">
        <v>106</v>
      </c>
      <c r="B487" t="s">
        <v>23</v>
      </c>
      <c r="C487" t="s">
        <v>9</v>
      </c>
      <c r="D487">
        <v>0</v>
      </c>
      <c r="E487">
        <v>0</v>
      </c>
      <c r="F487">
        <v>43</v>
      </c>
      <c r="J487" s="31">
        <f>VLOOKUP(Datos[[#This Row],[Mes]],$M$2:$N$13,2,FALSE)</f>
        <v>44713</v>
      </c>
      <c r="K487" s="31" t="str">
        <f>VLOOKUP(Datos[[#This Row],[Region]],$P$7:$S$61,4,FALSE)</f>
        <v>43 - Tarragona</v>
      </c>
    </row>
    <row r="488" spans="1:11" x14ac:dyDescent="0.25">
      <c r="A488" t="s">
        <v>87</v>
      </c>
      <c r="B488" t="s">
        <v>23</v>
      </c>
      <c r="C488" t="s">
        <v>4</v>
      </c>
      <c r="D488">
        <v>0</v>
      </c>
      <c r="E488">
        <v>0</v>
      </c>
      <c r="F488">
        <v>44</v>
      </c>
      <c r="J488" s="31">
        <f>VLOOKUP(Datos[[#This Row],[Mes]],$M$2:$N$13,2,FALSE)</f>
        <v>44562</v>
      </c>
      <c r="K488" s="31" t="str">
        <f>VLOOKUP(Datos[[#This Row],[Region]],$P$7:$S$61,4,FALSE)</f>
        <v>44 - Teruel</v>
      </c>
    </row>
    <row r="489" spans="1:11" x14ac:dyDescent="0.25">
      <c r="A489" t="s">
        <v>87</v>
      </c>
      <c r="B489" t="s">
        <v>23</v>
      </c>
      <c r="C489" t="s">
        <v>5</v>
      </c>
      <c r="D489">
        <v>0</v>
      </c>
      <c r="E489">
        <v>0</v>
      </c>
      <c r="F489">
        <v>44</v>
      </c>
      <c r="J489" s="31">
        <f>VLOOKUP(Datos[[#This Row],[Mes]],$M$2:$N$13,2,FALSE)</f>
        <v>44593</v>
      </c>
      <c r="K489" s="31" t="str">
        <f>VLOOKUP(Datos[[#This Row],[Region]],$P$7:$S$61,4,FALSE)</f>
        <v>44 - Teruel</v>
      </c>
    </row>
    <row r="490" spans="1:11" x14ac:dyDescent="0.25">
      <c r="A490" t="s">
        <v>87</v>
      </c>
      <c r="B490" t="s">
        <v>23</v>
      </c>
      <c r="C490" t="s">
        <v>6</v>
      </c>
      <c r="D490">
        <v>0</v>
      </c>
      <c r="E490">
        <v>0</v>
      </c>
      <c r="F490">
        <v>44</v>
      </c>
      <c r="J490" s="31">
        <f>VLOOKUP(Datos[[#This Row],[Mes]],$M$2:$N$13,2,FALSE)</f>
        <v>44621</v>
      </c>
      <c r="K490" s="31" t="str">
        <f>VLOOKUP(Datos[[#This Row],[Region]],$P$7:$S$61,4,FALSE)</f>
        <v>44 - Teruel</v>
      </c>
    </row>
    <row r="491" spans="1:11" x14ac:dyDescent="0.25">
      <c r="A491" t="s">
        <v>87</v>
      </c>
      <c r="B491" t="s">
        <v>23</v>
      </c>
      <c r="C491" t="s">
        <v>7</v>
      </c>
      <c r="D491">
        <v>0</v>
      </c>
      <c r="E491">
        <v>0</v>
      </c>
      <c r="F491">
        <v>44</v>
      </c>
      <c r="J491" s="31">
        <f>VLOOKUP(Datos[[#This Row],[Mes]],$M$2:$N$13,2,FALSE)</f>
        <v>44652</v>
      </c>
      <c r="K491" s="31" t="str">
        <f>VLOOKUP(Datos[[#This Row],[Region]],$P$7:$S$61,4,FALSE)</f>
        <v>44 - Teruel</v>
      </c>
    </row>
    <row r="492" spans="1:11" x14ac:dyDescent="0.25">
      <c r="A492" t="s">
        <v>87</v>
      </c>
      <c r="B492" t="s">
        <v>23</v>
      </c>
      <c r="C492" t="s">
        <v>8</v>
      </c>
      <c r="D492">
        <v>0</v>
      </c>
      <c r="E492">
        <v>0</v>
      </c>
      <c r="F492">
        <v>44</v>
      </c>
      <c r="J492" s="31">
        <f>VLOOKUP(Datos[[#This Row],[Mes]],$M$2:$N$13,2,FALSE)</f>
        <v>44682</v>
      </c>
      <c r="K492" s="31" t="str">
        <f>VLOOKUP(Datos[[#This Row],[Region]],$P$7:$S$61,4,FALSE)</f>
        <v>44 - Teruel</v>
      </c>
    </row>
    <row r="493" spans="1:11" x14ac:dyDescent="0.25">
      <c r="A493" t="s">
        <v>87</v>
      </c>
      <c r="B493" t="s">
        <v>23</v>
      </c>
      <c r="C493" t="s">
        <v>9</v>
      </c>
      <c r="D493">
        <v>0</v>
      </c>
      <c r="E493">
        <v>0</v>
      </c>
      <c r="F493">
        <v>44</v>
      </c>
      <c r="J493" s="31">
        <f>VLOOKUP(Datos[[#This Row],[Mes]],$M$2:$N$13,2,FALSE)</f>
        <v>44713</v>
      </c>
      <c r="K493" s="31" t="str">
        <f>VLOOKUP(Datos[[#This Row],[Region]],$P$7:$S$61,4,FALSE)</f>
        <v>44 - Teruel</v>
      </c>
    </row>
    <row r="494" spans="1:11" x14ac:dyDescent="0.25">
      <c r="A494" t="s">
        <v>86</v>
      </c>
      <c r="B494" t="s">
        <v>23</v>
      </c>
      <c r="C494" t="s">
        <v>4</v>
      </c>
      <c r="D494">
        <v>0</v>
      </c>
      <c r="E494">
        <v>0</v>
      </c>
      <c r="F494">
        <v>45</v>
      </c>
      <c r="J494" s="31">
        <f>VLOOKUP(Datos[[#This Row],[Mes]],$M$2:$N$13,2,FALSE)</f>
        <v>44562</v>
      </c>
      <c r="K494" s="31" t="str">
        <f>VLOOKUP(Datos[[#This Row],[Region]],$P$7:$S$61,4,FALSE)</f>
        <v>45 - Toledo</v>
      </c>
    </row>
    <row r="495" spans="1:11" x14ac:dyDescent="0.25">
      <c r="A495" t="s">
        <v>86</v>
      </c>
      <c r="B495" t="s">
        <v>23</v>
      </c>
      <c r="C495" t="s">
        <v>5</v>
      </c>
      <c r="D495">
        <v>0</v>
      </c>
      <c r="E495">
        <v>0</v>
      </c>
      <c r="F495">
        <v>45</v>
      </c>
      <c r="J495" s="31">
        <f>VLOOKUP(Datos[[#This Row],[Mes]],$M$2:$N$13,2,FALSE)</f>
        <v>44593</v>
      </c>
      <c r="K495" s="31" t="str">
        <f>VLOOKUP(Datos[[#This Row],[Region]],$P$7:$S$61,4,FALSE)</f>
        <v>45 - Toledo</v>
      </c>
    </row>
    <row r="496" spans="1:11" x14ac:dyDescent="0.25">
      <c r="A496" t="s">
        <v>86</v>
      </c>
      <c r="B496" t="s">
        <v>23</v>
      </c>
      <c r="C496" t="s">
        <v>6</v>
      </c>
      <c r="D496">
        <v>0</v>
      </c>
      <c r="E496">
        <v>0</v>
      </c>
      <c r="F496">
        <v>45</v>
      </c>
      <c r="J496" s="31">
        <f>VLOOKUP(Datos[[#This Row],[Mes]],$M$2:$N$13,2,FALSE)</f>
        <v>44621</v>
      </c>
      <c r="K496" s="31" t="str">
        <f>VLOOKUP(Datos[[#This Row],[Region]],$P$7:$S$61,4,FALSE)</f>
        <v>45 - Toledo</v>
      </c>
    </row>
    <row r="497" spans="1:11" x14ac:dyDescent="0.25">
      <c r="A497" t="s">
        <v>86</v>
      </c>
      <c r="B497" t="s">
        <v>23</v>
      </c>
      <c r="C497" t="s">
        <v>7</v>
      </c>
      <c r="D497">
        <v>0</v>
      </c>
      <c r="E497">
        <v>0</v>
      </c>
      <c r="F497">
        <v>45</v>
      </c>
      <c r="J497" s="31">
        <f>VLOOKUP(Datos[[#This Row],[Mes]],$M$2:$N$13,2,FALSE)</f>
        <v>44652</v>
      </c>
      <c r="K497" s="31" t="str">
        <f>VLOOKUP(Datos[[#This Row],[Region]],$P$7:$S$61,4,FALSE)</f>
        <v>45 - Toledo</v>
      </c>
    </row>
    <row r="498" spans="1:11" x14ac:dyDescent="0.25">
      <c r="A498" t="s">
        <v>86</v>
      </c>
      <c r="B498" t="s">
        <v>23</v>
      </c>
      <c r="C498" t="s">
        <v>8</v>
      </c>
      <c r="D498">
        <v>0</v>
      </c>
      <c r="E498">
        <v>0</v>
      </c>
      <c r="F498">
        <v>45</v>
      </c>
      <c r="J498" s="31">
        <f>VLOOKUP(Datos[[#This Row],[Mes]],$M$2:$N$13,2,FALSE)</f>
        <v>44682</v>
      </c>
      <c r="K498" s="31" t="str">
        <f>VLOOKUP(Datos[[#This Row],[Region]],$P$7:$S$61,4,FALSE)</f>
        <v>45 - Toledo</v>
      </c>
    </row>
    <row r="499" spans="1:11" x14ac:dyDescent="0.25">
      <c r="A499" t="s">
        <v>86</v>
      </c>
      <c r="B499" t="s">
        <v>23</v>
      </c>
      <c r="C499" t="s">
        <v>9</v>
      </c>
      <c r="D499">
        <v>0</v>
      </c>
      <c r="E499">
        <v>0</v>
      </c>
      <c r="F499">
        <v>45</v>
      </c>
      <c r="J499" s="31">
        <f>VLOOKUP(Datos[[#This Row],[Mes]],$M$2:$N$13,2,FALSE)</f>
        <v>44713</v>
      </c>
      <c r="K499" s="31" t="str">
        <f>VLOOKUP(Datos[[#This Row],[Region]],$P$7:$S$61,4,FALSE)</f>
        <v>45 - Toledo</v>
      </c>
    </row>
    <row r="500" spans="1:11" x14ac:dyDescent="0.25">
      <c r="A500" t="s">
        <v>85</v>
      </c>
      <c r="B500" t="s">
        <v>23</v>
      </c>
      <c r="C500" t="s">
        <v>4</v>
      </c>
      <c r="D500">
        <v>0</v>
      </c>
      <c r="E500">
        <v>0</v>
      </c>
      <c r="F500">
        <v>47</v>
      </c>
      <c r="J500" s="31">
        <f>VLOOKUP(Datos[[#This Row],[Mes]],$M$2:$N$13,2,FALSE)</f>
        <v>44562</v>
      </c>
      <c r="K500" s="31" t="str">
        <f>VLOOKUP(Datos[[#This Row],[Region]],$P$7:$S$61,4,FALSE)</f>
        <v>47 - Valladolid</v>
      </c>
    </row>
    <row r="501" spans="1:11" x14ac:dyDescent="0.25">
      <c r="A501" t="s">
        <v>85</v>
      </c>
      <c r="B501" t="s">
        <v>23</v>
      </c>
      <c r="C501" t="s">
        <v>5</v>
      </c>
      <c r="D501">
        <v>0</v>
      </c>
      <c r="E501">
        <v>0</v>
      </c>
      <c r="F501">
        <v>47</v>
      </c>
      <c r="J501" s="31">
        <f>VLOOKUP(Datos[[#This Row],[Mes]],$M$2:$N$13,2,FALSE)</f>
        <v>44593</v>
      </c>
      <c r="K501" s="31" t="str">
        <f>VLOOKUP(Datos[[#This Row],[Region]],$P$7:$S$61,4,FALSE)</f>
        <v>47 - Valladolid</v>
      </c>
    </row>
    <row r="502" spans="1:11" x14ac:dyDescent="0.25">
      <c r="A502" t="s">
        <v>85</v>
      </c>
      <c r="B502" t="s">
        <v>23</v>
      </c>
      <c r="C502" t="s">
        <v>6</v>
      </c>
      <c r="D502">
        <v>0</v>
      </c>
      <c r="E502">
        <v>0</v>
      </c>
      <c r="F502">
        <v>47</v>
      </c>
      <c r="J502" s="31">
        <f>VLOOKUP(Datos[[#This Row],[Mes]],$M$2:$N$13,2,FALSE)</f>
        <v>44621</v>
      </c>
      <c r="K502" s="31" t="str">
        <f>VLOOKUP(Datos[[#This Row],[Region]],$P$7:$S$61,4,FALSE)</f>
        <v>47 - Valladolid</v>
      </c>
    </row>
    <row r="503" spans="1:11" x14ac:dyDescent="0.25">
      <c r="A503" t="s">
        <v>85</v>
      </c>
      <c r="B503" t="s">
        <v>23</v>
      </c>
      <c r="C503" t="s">
        <v>7</v>
      </c>
      <c r="D503">
        <v>0</v>
      </c>
      <c r="E503">
        <v>0</v>
      </c>
      <c r="F503">
        <v>47</v>
      </c>
      <c r="J503" s="31">
        <f>VLOOKUP(Datos[[#This Row],[Mes]],$M$2:$N$13,2,FALSE)</f>
        <v>44652</v>
      </c>
      <c r="K503" s="31" t="str">
        <f>VLOOKUP(Datos[[#This Row],[Region]],$P$7:$S$61,4,FALSE)</f>
        <v>47 - Valladolid</v>
      </c>
    </row>
    <row r="504" spans="1:11" x14ac:dyDescent="0.25">
      <c r="A504" t="s">
        <v>85</v>
      </c>
      <c r="B504" t="s">
        <v>23</v>
      </c>
      <c r="C504" t="s">
        <v>8</v>
      </c>
      <c r="D504">
        <v>0</v>
      </c>
      <c r="E504">
        <v>0</v>
      </c>
      <c r="F504">
        <v>47</v>
      </c>
      <c r="J504" s="31">
        <f>VLOOKUP(Datos[[#This Row],[Mes]],$M$2:$N$13,2,FALSE)</f>
        <v>44682</v>
      </c>
      <c r="K504" s="31" t="str">
        <f>VLOOKUP(Datos[[#This Row],[Region]],$P$7:$S$61,4,FALSE)</f>
        <v>47 - Valladolid</v>
      </c>
    </row>
    <row r="505" spans="1:11" x14ac:dyDescent="0.25">
      <c r="A505" t="s">
        <v>85</v>
      </c>
      <c r="B505" t="s">
        <v>23</v>
      </c>
      <c r="C505" t="s">
        <v>9</v>
      </c>
      <c r="D505">
        <v>0</v>
      </c>
      <c r="E505">
        <v>0</v>
      </c>
      <c r="F505">
        <v>47</v>
      </c>
      <c r="J505" s="31">
        <f>VLOOKUP(Datos[[#This Row],[Mes]],$M$2:$N$13,2,FALSE)</f>
        <v>44713</v>
      </c>
      <c r="K505" s="31" t="str">
        <f>VLOOKUP(Datos[[#This Row],[Region]],$P$7:$S$61,4,FALSE)</f>
        <v>47 - Valladolid</v>
      </c>
    </row>
    <row r="506" spans="1:11" x14ac:dyDescent="0.25">
      <c r="A506" t="s">
        <v>73</v>
      </c>
      <c r="B506" t="s">
        <v>23</v>
      </c>
      <c r="C506" t="s">
        <v>4</v>
      </c>
      <c r="D506">
        <v>0</v>
      </c>
      <c r="E506">
        <v>0</v>
      </c>
      <c r="F506">
        <v>48</v>
      </c>
      <c r="J506" s="31">
        <f>VLOOKUP(Datos[[#This Row],[Mes]],$M$2:$N$13,2,FALSE)</f>
        <v>44562</v>
      </c>
      <c r="K506" s="31" t="str">
        <f>VLOOKUP(Datos[[#This Row],[Region]],$P$7:$S$61,4,FALSE)</f>
        <v>48 - Bizkaia</v>
      </c>
    </row>
    <row r="507" spans="1:11" x14ac:dyDescent="0.25">
      <c r="A507" t="s">
        <v>73</v>
      </c>
      <c r="B507" t="s">
        <v>23</v>
      </c>
      <c r="C507" t="s">
        <v>5</v>
      </c>
      <c r="D507">
        <v>0</v>
      </c>
      <c r="E507">
        <v>0</v>
      </c>
      <c r="F507">
        <v>48</v>
      </c>
      <c r="J507" s="31">
        <f>VLOOKUP(Datos[[#This Row],[Mes]],$M$2:$N$13,2,FALSE)</f>
        <v>44593</v>
      </c>
      <c r="K507" s="31" t="str">
        <f>VLOOKUP(Datos[[#This Row],[Region]],$P$7:$S$61,4,FALSE)</f>
        <v>48 - Bizkaia</v>
      </c>
    </row>
    <row r="508" spans="1:11" x14ac:dyDescent="0.25">
      <c r="A508" t="s">
        <v>73</v>
      </c>
      <c r="B508" t="s">
        <v>23</v>
      </c>
      <c r="C508" t="s">
        <v>6</v>
      </c>
      <c r="D508">
        <v>0</v>
      </c>
      <c r="E508">
        <v>0</v>
      </c>
      <c r="F508">
        <v>48</v>
      </c>
      <c r="J508" s="31">
        <f>VLOOKUP(Datos[[#This Row],[Mes]],$M$2:$N$13,2,FALSE)</f>
        <v>44621</v>
      </c>
      <c r="K508" s="31" t="str">
        <f>VLOOKUP(Datos[[#This Row],[Region]],$P$7:$S$61,4,FALSE)</f>
        <v>48 - Bizkaia</v>
      </c>
    </row>
    <row r="509" spans="1:11" x14ac:dyDescent="0.25">
      <c r="A509" t="s">
        <v>73</v>
      </c>
      <c r="B509" t="s">
        <v>23</v>
      </c>
      <c r="C509" t="s">
        <v>7</v>
      </c>
      <c r="D509">
        <v>0</v>
      </c>
      <c r="E509">
        <v>0</v>
      </c>
      <c r="F509">
        <v>48</v>
      </c>
      <c r="J509" s="31">
        <f>VLOOKUP(Datos[[#This Row],[Mes]],$M$2:$N$13,2,FALSE)</f>
        <v>44652</v>
      </c>
      <c r="K509" s="31" t="str">
        <f>VLOOKUP(Datos[[#This Row],[Region]],$P$7:$S$61,4,FALSE)</f>
        <v>48 - Bizkaia</v>
      </c>
    </row>
    <row r="510" spans="1:11" x14ac:dyDescent="0.25">
      <c r="A510" t="s">
        <v>73</v>
      </c>
      <c r="B510" t="s">
        <v>23</v>
      </c>
      <c r="C510" t="s">
        <v>8</v>
      </c>
      <c r="D510">
        <v>0</v>
      </c>
      <c r="E510">
        <v>0</v>
      </c>
      <c r="F510">
        <v>48</v>
      </c>
      <c r="J510" s="31">
        <f>VLOOKUP(Datos[[#This Row],[Mes]],$M$2:$N$13,2,FALSE)</f>
        <v>44682</v>
      </c>
      <c r="K510" s="31" t="str">
        <f>VLOOKUP(Datos[[#This Row],[Region]],$P$7:$S$61,4,FALSE)</f>
        <v>48 - Bizkaia</v>
      </c>
    </row>
    <row r="511" spans="1:11" x14ac:dyDescent="0.25">
      <c r="A511" t="s">
        <v>73</v>
      </c>
      <c r="B511" t="s">
        <v>23</v>
      </c>
      <c r="C511" t="s">
        <v>9</v>
      </c>
      <c r="D511">
        <v>0</v>
      </c>
      <c r="E511">
        <v>0</v>
      </c>
      <c r="F511">
        <v>48</v>
      </c>
      <c r="J511" s="31">
        <f>VLOOKUP(Datos[[#This Row],[Mes]],$M$2:$N$13,2,FALSE)</f>
        <v>44713</v>
      </c>
      <c r="K511" s="31" t="str">
        <f>VLOOKUP(Datos[[#This Row],[Region]],$P$7:$S$61,4,FALSE)</f>
        <v>48 - Bizkaia</v>
      </c>
    </row>
    <row r="512" spans="1:11" x14ac:dyDescent="0.25">
      <c r="A512" t="s">
        <v>84</v>
      </c>
      <c r="B512" t="s">
        <v>23</v>
      </c>
      <c r="C512" t="s">
        <v>4</v>
      </c>
      <c r="D512">
        <v>0</v>
      </c>
      <c r="E512">
        <v>0</v>
      </c>
      <c r="F512">
        <v>49</v>
      </c>
      <c r="J512" s="31">
        <f>VLOOKUP(Datos[[#This Row],[Mes]],$M$2:$N$13,2,FALSE)</f>
        <v>44562</v>
      </c>
      <c r="K512" s="31" t="str">
        <f>VLOOKUP(Datos[[#This Row],[Region]],$P$7:$S$61,4,FALSE)</f>
        <v>49 - Zamora</v>
      </c>
    </row>
    <row r="513" spans="1:11" x14ac:dyDescent="0.25">
      <c r="A513" t="s">
        <v>84</v>
      </c>
      <c r="B513" t="s">
        <v>23</v>
      </c>
      <c r="C513" t="s">
        <v>5</v>
      </c>
      <c r="D513">
        <v>0</v>
      </c>
      <c r="E513">
        <v>0</v>
      </c>
      <c r="F513">
        <v>49</v>
      </c>
      <c r="J513" s="31">
        <f>VLOOKUP(Datos[[#This Row],[Mes]],$M$2:$N$13,2,FALSE)</f>
        <v>44593</v>
      </c>
      <c r="K513" s="31" t="str">
        <f>VLOOKUP(Datos[[#This Row],[Region]],$P$7:$S$61,4,FALSE)</f>
        <v>49 - Zamora</v>
      </c>
    </row>
    <row r="514" spans="1:11" x14ac:dyDescent="0.25">
      <c r="A514" t="s">
        <v>84</v>
      </c>
      <c r="B514" t="s">
        <v>23</v>
      </c>
      <c r="C514" t="s">
        <v>6</v>
      </c>
      <c r="D514">
        <v>0</v>
      </c>
      <c r="E514">
        <v>0</v>
      </c>
      <c r="F514">
        <v>49</v>
      </c>
      <c r="J514" s="31">
        <f>VLOOKUP(Datos[[#This Row],[Mes]],$M$2:$N$13,2,FALSE)</f>
        <v>44621</v>
      </c>
      <c r="K514" s="31" t="str">
        <f>VLOOKUP(Datos[[#This Row],[Region]],$P$7:$S$61,4,FALSE)</f>
        <v>49 - Zamora</v>
      </c>
    </row>
    <row r="515" spans="1:11" x14ac:dyDescent="0.25">
      <c r="A515" t="s">
        <v>84</v>
      </c>
      <c r="B515" t="s">
        <v>23</v>
      </c>
      <c r="C515" t="s">
        <v>7</v>
      </c>
      <c r="D515">
        <v>0</v>
      </c>
      <c r="E515">
        <v>0</v>
      </c>
      <c r="F515">
        <v>49</v>
      </c>
      <c r="J515" s="31">
        <f>VLOOKUP(Datos[[#This Row],[Mes]],$M$2:$N$13,2,FALSE)</f>
        <v>44652</v>
      </c>
      <c r="K515" s="31" t="str">
        <f>VLOOKUP(Datos[[#This Row],[Region]],$P$7:$S$61,4,FALSE)</f>
        <v>49 - Zamora</v>
      </c>
    </row>
    <row r="516" spans="1:11" x14ac:dyDescent="0.25">
      <c r="A516" t="s">
        <v>84</v>
      </c>
      <c r="B516" t="s">
        <v>23</v>
      </c>
      <c r="C516" t="s">
        <v>8</v>
      </c>
      <c r="D516">
        <v>0</v>
      </c>
      <c r="E516">
        <v>0</v>
      </c>
      <c r="F516">
        <v>49</v>
      </c>
      <c r="J516" s="31">
        <f>VLOOKUP(Datos[[#This Row],[Mes]],$M$2:$N$13,2,FALSE)</f>
        <v>44682</v>
      </c>
      <c r="K516" s="31" t="str">
        <f>VLOOKUP(Datos[[#This Row],[Region]],$P$7:$S$61,4,FALSE)</f>
        <v>49 - Zamora</v>
      </c>
    </row>
    <row r="517" spans="1:11" x14ac:dyDescent="0.25">
      <c r="A517" t="s">
        <v>84</v>
      </c>
      <c r="B517" t="s">
        <v>23</v>
      </c>
      <c r="C517" t="s">
        <v>9</v>
      </c>
      <c r="D517">
        <v>0</v>
      </c>
      <c r="E517">
        <v>0</v>
      </c>
      <c r="F517">
        <v>49</v>
      </c>
      <c r="J517" s="31">
        <f>VLOOKUP(Datos[[#This Row],[Mes]],$M$2:$N$13,2,FALSE)</f>
        <v>44713</v>
      </c>
      <c r="K517" s="31" t="str">
        <f>VLOOKUP(Datos[[#This Row],[Region]],$P$7:$S$61,4,FALSE)</f>
        <v>49 - Zamora</v>
      </c>
    </row>
    <row r="518" spans="1:11" x14ac:dyDescent="0.25">
      <c r="A518" t="s">
        <v>62</v>
      </c>
      <c r="B518" t="s">
        <v>23</v>
      </c>
      <c r="C518" t="s">
        <v>4</v>
      </c>
      <c r="D518">
        <v>0</v>
      </c>
      <c r="E518">
        <v>0</v>
      </c>
      <c r="F518">
        <v>50</v>
      </c>
      <c r="J518" s="31">
        <f>VLOOKUP(Datos[[#This Row],[Mes]],$M$2:$N$13,2,FALSE)</f>
        <v>44562</v>
      </c>
      <c r="K518" s="31" t="str">
        <f>VLOOKUP(Datos[[#This Row],[Region]],$P$7:$S$61,4,FALSE)</f>
        <v>50 - Zaragoza</v>
      </c>
    </row>
    <row r="519" spans="1:11" x14ac:dyDescent="0.25">
      <c r="A519" t="s">
        <v>62</v>
      </c>
      <c r="B519" t="s">
        <v>23</v>
      </c>
      <c r="C519" t="s">
        <v>5</v>
      </c>
      <c r="D519">
        <v>0</v>
      </c>
      <c r="E519">
        <v>0</v>
      </c>
      <c r="F519">
        <v>50</v>
      </c>
      <c r="J519" s="31">
        <f>VLOOKUP(Datos[[#This Row],[Mes]],$M$2:$N$13,2,FALSE)</f>
        <v>44593</v>
      </c>
      <c r="K519" s="31" t="str">
        <f>VLOOKUP(Datos[[#This Row],[Region]],$P$7:$S$61,4,FALSE)</f>
        <v>50 - Zaragoza</v>
      </c>
    </row>
    <row r="520" spans="1:11" x14ac:dyDescent="0.25">
      <c r="A520" t="s">
        <v>62</v>
      </c>
      <c r="B520" t="s">
        <v>23</v>
      </c>
      <c r="C520" t="s">
        <v>6</v>
      </c>
      <c r="D520">
        <v>0</v>
      </c>
      <c r="E520">
        <v>0</v>
      </c>
      <c r="F520">
        <v>50</v>
      </c>
      <c r="J520" s="31">
        <f>VLOOKUP(Datos[[#This Row],[Mes]],$M$2:$N$13,2,FALSE)</f>
        <v>44621</v>
      </c>
      <c r="K520" s="31" t="str">
        <f>VLOOKUP(Datos[[#This Row],[Region]],$P$7:$S$61,4,FALSE)</f>
        <v>50 - Zaragoza</v>
      </c>
    </row>
    <row r="521" spans="1:11" x14ac:dyDescent="0.25">
      <c r="A521" t="s">
        <v>62</v>
      </c>
      <c r="B521" t="s">
        <v>23</v>
      </c>
      <c r="C521" t="s">
        <v>7</v>
      </c>
      <c r="D521">
        <v>0</v>
      </c>
      <c r="E521">
        <v>0</v>
      </c>
      <c r="F521">
        <v>50</v>
      </c>
      <c r="J521" s="31">
        <f>VLOOKUP(Datos[[#This Row],[Mes]],$M$2:$N$13,2,FALSE)</f>
        <v>44652</v>
      </c>
      <c r="K521" s="31" t="str">
        <f>VLOOKUP(Datos[[#This Row],[Region]],$P$7:$S$61,4,FALSE)</f>
        <v>50 - Zaragoza</v>
      </c>
    </row>
    <row r="522" spans="1:11" x14ac:dyDescent="0.25">
      <c r="A522" t="s">
        <v>62</v>
      </c>
      <c r="B522" t="s">
        <v>23</v>
      </c>
      <c r="C522" t="s">
        <v>8</v>
      </c>
      <c r="D522">
        <v>0</v>
      </c>
      <c r="E522">
        <v>0</v>
      </c>
      <c r="F522">
        <v>50</v>
      </c>
      <c r="J522" s="31">
        <f>VLOOKUP(Datos[[#This Row],[Mes]],$M$2:$N$13,2,FALSE)</f>
        <v>44682</v>
      </c>
      <c r="K522" s="31" t="str">
        <f>VLOOKUP(Datos[[#This Row],[Region]],$P$7:$S$61,4,FALSE)</f>
        <v>50 - Zaragoza</v>
      </c>
    </row>
    <row r="523" spans="1:11" x14ac:dyDescent="0.25">
      <c r="A523" t="s">
        <v>62</v>
      </c>
      <c r="B523" t="s">
        <v>23</v>
      </c>
      <c r="C523" t="s">
        <v>9</v>
      </c>
      <c r="D523">
        <v>0</v>
      </c>
      <c r="E523">
        <v>0</v>
      </c>
      <c r="F523">
        <v>50</v>
      </c>
      <c r="J523" s="31">
        <f>VLOOKUP(Datos[[#This Row],[Mes]],$M$2:$N$13,2,FALSE)</f>
        <v>44713</v>
      </c>
      <c r="K523" s="31" t="str">
        <f>VLOOKUP(Datos[[#This Row],[Region]],$P$7:$S$61,4,FALSE)</f>
        <v>50 - Zaragoza</v>
      </c>
    </row>
    <row r="524" spans="1:11" x14ac:dyDescent="0.25">
      <c r="A524" t="s">
        <v>66</v>
      </c>
      <c r="B524" t="s">
        <v>23</v>
      </c>
      <c r="C524" t="s">
        <v>4</v>
      </c>
      <c r="D524">
        <v>0</v>
      </c>
      <c r="E524">
        <v>0</v>
      </c>
      <c r="F524">
        <v>51</v>
      </c>
      <c r="J524" s="31">
        <f>VLOOKUP(Datos[[#This Row],[Mes]],$M$2:$N$13,2,FALSE)</f>
        <v>44562</v>
      </c>
      <c r="K524" s="31" t="str">
        <f>VLOOKUP(Datos[[#This Row],[Region]],$P$7:$S$61,4,FALSE)</f>
        <v>51 - Ceuta</v>
      </c>
    </row>
    <row r="525" spans="1:11" x14ac:dyDescent="0.25">
      <c r="A525" t="s">
        <v>66</v>
      </c>
      <c r="B525" t="s">
        <v>23</v>
      </c>
      <c r="C525" t="s">
        <v>5</v>
      </c>
      <c r="D525">
        <v>0</v>
      </c>
      <c r="E525">
        <v>0</v>
      </c>
      <c r="F525">
        <v>51</v>
      </c>
      <c r="J525" s="31">
        <f>VLOOKUP(Datos[[#This Row],[Mes]],$M$2:$N$13,2,FALSE)</f>
        <v>44593</v>
      </c>
      <c r="K525" s="31" t="str">
        <f>VLOOKUP(Datos[[#This Row],[Region]],$P$7:$S$61,4,FALSE)</f>
        <v>51 - Ceuta</v>
      </c>
    </row>
    <row r="526" spans="1:11" x14ac:dyDescent="0.25">
      <c r="A526" t="s">
        <v>66</v>
      </c>
      <c r="B526" t="s">
        <v>23</v>
      </c>
      <c r="C526" t="s">
        <v>6</v>
      </c>
      <c r="D526">
        <v>0</v>
      </c>
      <c r="E526">
        <v>0</v>
      </c>
      <c r="F526">
        <v>51</v>
      </c>
      <c r="J526" s="31">
        <f>VLOOKUP(Datos[[#This Row],[Mes]],$M$2:$N$13,2,FALSE)</f>
        <v>44621</v>
      </c>
      <c r="K526" s="31" t="str">
        <f>VLOOKUP(Datos[[#This Row],[Region]],$P$7:$S$61,4,FALSE)</f>
        <v>51 - Ceuta</v>
      </c>
    </row>
    <row r="527" spans="1:11" x14ac:dyDescent="0.25">
      <c r="A527" t="s">
        <v>66</v>
      </c>
      <c r="B527" t="s">
        <v>23</v>
      </c>
      <c r="C527" t="s">
        <v>7</v>
      </c>
      <c r="D527">
        <v>0</v>
      </c>
      <c r="E527">
        <v>0</v>
      </c>
      <c r="F527">
        <v>51</v>
      </c>
      <c r="J527" s="31">
        <f>VLOOKUP(Datos[[#This Row],[Mes]],$M$2:$N$13,2,FALSE)</f>
        <v>44652</v>
      </c>
      <c r="K527" s="31" t="str">
        <f>VLOOKUP(Datos[[#This Row],[Region]],$P$7:$S$61,4,FALSE)</f>
        <v>51 - Ceuta</v>
      </c>
    </row>
    <row r="528" spans="1:11" x14ac:dyDescent="0.25">
      <c r="A528" t="s">
        <v>66</v>
      </c>
      <c r="B528" t="s">
        <v>23</v>
      </c>
      <c r="C528" t="s">
        <v>8</v>
      </c>
      <c r="D528">
        <v>0</v>
      </c>
      <c r="E528">
        <v>0</v>
      </c>
      <c r="F528">
        <v>51</v>
      </c>
      <c r="J528" s="31">
        <f>VLOOKUP(Datos[[#This Row],[Mes]],$M$2:$N$13,2,FALSE)</f>
        <v>44682</v>
      </c>
      <c r="K528" s="31" t="str">
        <f>VLOOKUP(Datos[[#This Row],[Region]],$P$7:$S$61,4,FALSE)</f>
        <v>51 - Ceuta</v>
      </c>
    </row>
    <row r="529" spans="1:11" x14ac:dyDescent="0.25">
      <c r="A529" t="s">
        <v>66</v>
      </c>
      <c r="B529" t="s">
        <v>23</v>
      </c>
      <c r="C529" t="s">
        <v>9</v>
      </c>
      <c r="D529">
        <v>0</v>
      </c>
      <c r="E529">
        <v>0</v>
      </c>
      <c r="F529">
        <v>51</v>
      </c>
      <c r="J529" s="31">
        <f>VLOOKUP(Datos[[#This Row],[Mes]],$M$2:$N$13,2,FALSE)</f>
        <v>44713</v>
      </c>
      <c r="K529" s="31" t="str">
        <f>VLOOKUP(Datos[[#This Row],[Region]],$P$7:$S$61,4,FALSE)</f>
        <v>51 - Ceuta</v>
      </c>
    </row>
    <row r="530" spans="1:11" x14ac:dyDescent="0.25">
      <c r="A530" t="s">
        <v>58</v>
      </c>
      <c r="B530" t="s">
        <v>23</v>
      </c>
      <c r="C530" t="s">
        <v>4</v>
      </c>
      <c r="D530">
        <v>0</v>
      </c>
      <c r="E530">
        <v>0</v>
      </c>
      <c r="F530">
        <v>52</v>
      </c>
      <c r="J530" s="31">
        <f>VLOOKUP(Datos[[#This Row],[Mes]],$M$2:$N$13,2,FALSE)</f>
        <v>44562</v>
      </c>
      <c r="K530" s="31" t="str">
        <f>VLOOKUP(Datos[[#This Row],[Region]],$P$7:$S$61,4,FALSE)</f>
        <v>52 - Melilla</v>
      </c>
    </row>
    <row r="531" spans="1:11" x14ac:dyDescent="0.25">
      <c r="A531" t="s">
        <v>58</v>
      </c>
      <c r="B531" t="s">
        <v>23</v>
      </c>
      <c r="C531" t="s">
        <v>5</v>
      </c>
      <c r="D531">
        <v>0</v>
      </c>
      <c r="E531">
        <v>0</v>
      </c>
      <c r="F531">
        <v>52</v>
      </c>
      <c r="J531" s="31">
        <f>VLOOKUP(Datos[[#This Row],[Mes]],$M$2:$N$13,2,FALSE)</f>
        <v>44593</v>
      </c>
      <c r="K531" s="31" t="str">
        <f>VLOOKUP(Datos[[#This Row],[Region]],$P$7:$S$61,4,FALSE)</f>
        <v>52 - Melilla</v>
      </c>
    </row>
    <row r="532" spans="1:11" x14ac:dyDescent="0.25">
      <c r="A532" t="s">
        <v>58</v>
      </c>
      <c r="B532" t="s">
        <v>23</v>
      </c>
      <c r="C532" t="s">
        <v>6</v>
      </c>
      <c r="D532">
        <v>0</v>
      </c>
      <c r="E532">
        <v>0</v>
      </c>
      <c r="F532">
        <v>52</v>
      </c>
      <c r="J532" s="31">
        <f>VLOOKUP(Datos[[#This Row],[Mes]],$M$2:$N$13,2,FALSE)</f>
        <v>44621</v>
      </c>
      <c r="K532" s="31" t="str">
        <f>VLOOKUP(Datos[[#This Row],[Region]],$P$7:$S$61,4,FALSE)</f>
        <v>52 - Melilla</v>
      </c>
    </row>
    <row r="533" spans="1:11" x14ac:dyDescent="0.25">
      <c r="A533" t="s">
        <v>58</v>
      </c>
      <c r="B533" t="s">
        <v>23</v>
      </c>
      <c r="C533" t="s">
        <v>7</v>
      </c>
      <c r="D533">
        <v>0</v>
      </c>
      <c r="E533">
        <v>0</v>
      </c>
      <c r="F533">
        <v>52</v>
      </c>
      <c r="J533" s="31">
        <f>VLOOKUP(Datos[[#This Row],[Mes]],$M$2:$N$13,2,FALSE)</f>
        <v>44652</v>
      </c>
      <c r="K533" s="31" t="str">
        <f>VLOOKUP(Datos[[#This Row],[Region]],$P$7:$S$61,4,FALSE)</f>
        <v>52 - Melilla</v>
      </c>
    </row>
    <row r="534" spans="1:11" x14ac:dyDescent="0.25">
      <c r="A534" t="s">
        <v>58</v>
      </c>
      <c r="B534" t="s">
        <v>23</v>
      </c>
      <c r="C534" t="s">
        <v>8</v>
      </c>
      <c r="D534">
        <v>0</v>
      </c>
      <c r="E534">
        <v>0</v>
      </c>
      <c r="F534">
        <v>52</v>
      </c>
      <c r="J534" s="31">
        <f>VLOOKUP(Datos[[#This Row],[Mes]],$M$2:$N$13,2,FALSE)</f>
        <v>44682</v>
      </c>
      <c r="K534" s="31" t="str">
        <f>VLOOKUP(Datos[[#This Row],[Region]],$P$7:$S$61,4,FALSE)</f>
        <v>52 - Melilla</v>
      </c>
    </row>
    <row r="535" spans="1:11" x14ac:dyDescent="0.25">
      <c r="A535" t="s">
        <v>58</v>
      </c>
      <c r="B535" t="s">
        <v>23</v>
      </c>
      <c r="C535" t="s">
        <v>9</v>
      </c>
      <c r="D535">
        <v>0</v>
      </c>
      <c r="E535">
        <v>0</v>
      </c>
      <c r="F535">
        <v>52</v>
      </c>
      <c r="J535" s="31">
        <f>VLOOKUP(Datos[[#This Row],[Mes]],$M$2:$N$13,2,FALSE)</f>
        <v>44713</v>
      </c>
      <c r="K535" s="31" t="str">
        <f>VLOOKUP(Datos[[#This Row],[Region]],$P$7:$S$61,4,FALSE)</f>
        <v>52 - Melilla</v>
      </c>
    </row>
    <row r="536" spans="1:11" x14ac:dyDescent="0.25">
      <c r="A536" t="s">
        <v>68</v>
      </c>
      <c r="B536" t="s">
        <v>21</v>
      </c>
      <c r="C536" t="s">
        <v>4</v>
      </c>
      <c r="D536">
        <v>0</v>
      </c>
      <c r="E536">
        <v>0</v>
      </c>
      <c r="F536">
        <v>3</v>
      </c>
      <c r="J536" s="31">
        <f>VLOOKUP(Datos[[#This Row],[Mes]],$M$2:$N$13,2,FALSE)</f>
        <v>44562</v>
      </c>
      <c r="K536" s="31" t="str">
        <f>VLOOKUP(Datos[[#This Row],[Region]],$P$7:$S$61,4,FALSE)</f>
        <v>03 - Alicante/Alacant</v>
      </c>
    </row>
    <row r="537" spans="1:11" x14ac:dyDescent="0.25">
      <c r="A537" t="s">
        <v>68</v>
      </c>
      <c r="B537" t="s">
        <v>21</v>
      </c>
      <c r="C537" t="s">
        <v>5</v>
      </c>
      <c r="D537">
        <v>0</v>
      </c>
      <c r="E537">
        <v>0</v>
      </c>
      <c r="F537">
        <v>3</v>
      </c>
      <c r="J537" s="31">
        <f>VLOOKUP(Datos[[#This Row],[Mes]],$M$2:$N$13,2,FALSE)</f>
        <v>44593</v>
      </c>
      <c r="K537" s="31" t="str">
        <f>VLOOKUP(Datos[[#This Row],[Region]],$P$7:$S$61,4,FALSE)</f>
        <v>03 - Alicante/Alacant</v>
      </c>
    </row>
    <row r="538" spans="1:11" x14ac:dyDescent="0.25">
      <c r="A538" t="s">
        <v>68</v>
      </c>
      <c r="B538" t="s">
        <v>21</v>
      </c>
      <c r="C538" t="s">
        <v>6</v>
      </c>
      <c r="D538">
        <v>0</v>
      </c>
      <c r="E538">
        <v>0</v>
      </c>
      <c r="F538">
        <v>3</v>
      </c>
      <c r="J538" s="31">
        <f>VLOOKUP(Datos[[#This Row],[Mes]],$M$2:$N$13,2,FALSE)</f>
        <v>44621</v>
      </c>
      <c r="K538" s="31" t="str">
        <f>VLOOKUP(Datos[[#This Row],[Region]],$P$7:$S$61,4,FALSE)</f>
        <v>03 - Alicante/Alacant</v>
      </c>
    </row>
    <row r="539" spans="1:11" x14ac:dyDescent="0.25">
      <c r="A539" t="s">
        <v>68</v>
      </c>
      <c r="B539" t="s">
        <v>21</v>
      </c>
      <c r="C539" t="s">
        <v>7</v>
      </c>
      <c r="D539">
        <v>0</v>
      </c>
      <c r="E539">
        <v>0</v>
      </c>
      <c r="F539">
        <v>3</v>
      </c>
      <c r="J539" s="31">
        <f>VLOOKUP(Datos[[#This Row],[Mes]],$M$2:$N$13,2,FALSE)</f>
        <v>44652</v>
      </c>
      <c r="K539" s="31" t="str">
        <f>VLOOKUP(Datos[[#This Row],[Region]],$P$7:$S$61,4,FALSE)</f>
        <v>03 - Alicante/Alacant</v>
      </c>
    </row>
    <row r="540" spans="1:11" x14ac:dyDescent="0.25">
      <c r="A540" t="s">
        <v>68</v>
      </c>
      <c r="B540" t="s">
        <v>21</v>
      </c>
      <c r="C540" t="s">
        <v>8</v>
      </c>
      <c r="D540">
        <v>0</v>
      </c>
      <c r="E540">
        <v>0</v>
      </c>
      <c r="F540">
        <v>3</v>
      </c>
      <c r="J540" s="31">
        <f>VLOOKUP(Datos[[#This Row],[Mes]],$M$2:$N$13,2,FALSE)</f>
        <v>44682</v>
      </c>
      <c r="K540" s="31" t="str">
        <f>VLOOKUP(Datos[[#This Row],[Region]],$P$7:$S$61,4,FALSE)</f>
        <v>03 - Alicante/Alacant</v>
      </c>
    </row>
    <row r="541" spans="1:11" x14ac:dyDescent="0.25">
      <c r="A541" t="s">
        <v>68</v>
      </c>
      <c r="B541" t="s">
        <v>21</v>
      </c>
      <c r="C541" t="s">
        <v>9</v>
      </c>
      <c r="D541">
        <v>0</v>
      </c>
      <c r="E541">
        <v>0</v>
      </c>
      <c r="F541">
        <v>3</v>
      </c>
      <c r="J541" s="31">
        <f>VLOOKUP(Datos[[#This Row],[Mes]],$M$2:$N$13,2,FALSE)</f>
        <v>44713</v>
      </c>
      <c r="K541" s="31" t="str">
        <f>VLOOKUP(Datos[[#This Row],[Region]],$P$7:$S$61,4,FALSE)</f>
        <v>03 - Alicante/Alacant</v>
      </c>
    </row>
    <row r="542" spans="1:11" x14ac:dyDescent="0.25">
      <c r="A542" t="s">
        <v>74</v>
      </c>
      <c r="B542" t="s">
        <v>20</v>
      </c>
      <c r="C542" t="s">
        <v>4</v>
      </c>
      <c r="D542">
        <v>0</v>
      </c>
      <c r="E542">
        <v>0</v>
      </c>
      <c r="F542">
        <v>5</v>
      </c>
      <c r="J542" s="31">
        <f>VLOOKUP(Datos[[#This Row],[Mes]],$M$2:$N$13,2,FALSE)</f>
        <v>44562</v>
      </c>
      <c r="K542" s="31" t="str">
        <f>VLOOKUP(Datos[[#This Row],[Region]],$P$7:$S$61,4,FALSE)</f>
        <v>05 - Ávila</v>
      </c>
    </row>
    <row r="543" spans="1:11" x14ac:dyDescent="0.25">
      <c r="A543" t="s">
        <v>74</v>
      </c>
      <c r="B543" t="s">
        <v>20</v>
      </c>
      <c r="C543" t="s">
        <v>5</v>
      </c>
      <c r="D543">
        <v>0</v>
      </c>
      <c r="E543">
        <v>0</v>
      </c>
      <c r="F543">
        <v>5</v>
      </c>
      <c r="J543" s="31">
        <f>VLOOKUP(Datos[[#This Row],[Mes]],$M$2:$N$13,2,FALSE)</f>
        <v>44593</v>
      </c>
      <c r="K543" s="31" t="str">
        <f>VLOOKUP(Datos[[#This Row],[Region]],$P$7:$S$61,4,FALSE)</f>
        <v>05 - Ávila</v>
      </c>
    </row>
    <row r="544" spans="1:11" x14ac:dyDescent="0.25">
      <c r="A544" t="s">
        <v>74</v>
      </c>
      <c r="B544" t="s">
        <v>20</v>
      </c>
      <c r="C544" t="s">
        <v>6</v>
      </c>
      <c r="D544">
        <v>0</v>
      </c>
      <c r="E544">
        <v>0</v>
      </c>
      <c r="F544">
        <v>5</v>
      </c>
      <c r="J544" s="31">
        <f>VLOOKUP(Datos[[#This Row],[Mes]],$M$2:$N$13,2,FALSE)</f>
        <v>44621</v>
      </c>
      <c r="K544" s="31" t="str">
        <f>VLOOKUP(Datos[[#This Row],[Region]],$P$7:$S$61,4,FALSE)</f>
        <v>05 - Ávila</v>
      </c>
    </row>
    <row r="545" spans="1:11" x14ac:dyDescent="0.25">
      <c r="A545" t="s">
        <v>74</v>
      </c>
      <c r="B545" t="s">
        <v>20</v>
      </c>
      <c r="C545" t="s">
        <v>7</v>
      </c>
      <c r="D545">
        <v>0</v>
      </c>
      <c r="E545">
        <v>0</v>
      </c>
      <c r="F545">
        <v>5</v>
      </c>
      <c r="J545" s="31">
        <f>VLOOKUP(Datos[[#This Row],[Mes]],$M$2:$N$13,2,FALSE)</f>
        <v>44652</v>
      </c>
      <c r="K545" s="31" t="str">
        <f>VLOOKUP(Datos[[#This Row],[Region]],$P$7:$S$61,4,FALSE)</f>
        <v>05 - Ávila</v>
      </c>
    </row>
    <row r="546" spans="1:11" x14ac:dyDescent="0.25">
      <c r="A546" t="s">
        <v>74</v>
      </c>
      <c r="B546" t="s">
        <v>20</v>
      </c>
      <c r="C546" t="s">
        <v>8</v>
      </c>
      <c r="D546">
        <v>0</v>
      </c>
      <c r="E546">
        <v>0</v>
      </c>
      <c r="F546">
        <v>5</v>
      </c>
      <c r="J546" s="31">
        <f>VLOOKUP(Datos[[#This Row],[Mes]],$M$2:$N$13,2,FALSE)</f>
        <v>44682</v>
      </c>
      <c r="K546" s="31" t="str">
        <f>VLOOKUP(Datos[[#This Row],[Region]],$P$7:$S$61,4,FALSE)</f>
        <v>05 - Ávila</v>
      </c>
    </row>
    <row r="547" spans="1:11" x14ac:dyDescent="0.25">
      <c r="A547" t="s">
        <v>74</v>
      </c>
      <c r="B547" t="s">
        <v>20</v>
      </c>
      <c r="C547" t="s">
        <v>9</v>
      </c>
      <c r="D547">
        <v>0</v>
      </c>
      <c r="E547">
        <v>0</v>
      </c>
      <c r="F547">
        <v>5</v>
      </c>
      <c r="J547" s="31">
        <f>VLOOKUP(Datos[[#This Row],[Mes]],$M$2:$N$13,2,FALSE)</f>
        <v>44713</v>
      </c>
      <c r="K547" s="31" t="str">
        <f>VLOOKUP(Datos[[#This Row],[Region]],$P$7:$S$61,4,FALSE)</f>
        <v>05 - Ávila</v>
      </c>
    </row>
    <row r="548" spans="1:11" x14ac:dyDescent="0.25">
      <c r="A548" t="s">
        <v>178</v>
      </c>
      <c r="B548" t="s">
        <v>21</v>
      </c>
      <c r="C548" t="s">
        <v>4</v>
      </c>
      <c r="D548">
        <v>0</v>
      </c>
      <c r="E548">
        <v>0</v>
      </c>
      <c r="F548">
        <v>6</v>
      </c>
      <c r="J548" s="31">
        <f>VLOOKUP(Datos[[#This Row],[Mes]],$M$2:$N$13,2,FALSE)</f>
        <v>44562</v>
      </c>
      <c r="K548" s="31" t="str">
        <f>VLOOKUP(Datos[[#This Row],[Region]],$P$7:$S$61,4,FALSE)</f>
        <v>06 - Badajoz</v>
      </c>
    </row>
    <row r="549" spans="1:11" x14ac:dyDescent="0.25">
      <c r="A549" t="s">
        <v>178</v>
      </c>
      <c r="B549" t="s">
        <v>21</v>
      </c>
      <c r="C549" t="s">
        <v>5</v>
      </c>
      <c r="D549">
        <v>0</v>
      </c>
      <c r="E549">
        <v>0</v>
      </c>
      <c r="F549">
        <v>6</v>
      </c>
      <c r="J549" s="31">
        <f>VLOOKUP(Datos[[#This Row],[Mes]],$M$2:$N$13,2,FALSE)</f>
        <v>44593</v>
      </c>
      <c r="K549" s="31" t="str">
        <f>VLOOKUP(Datos[[#This Row],[Region]],$P$7:$S$61,4,FALSE)</f>
        <v>06 - Badajoz</v>
      </c>
    </row>
    <row r="550" spans="1:11" x14ac:dyDescent="0.25">
      <c r="A550" t="s">
        <v>178</v>
      </c>
      <c r="B550" t="s">
        <v>21</v>
      </c>
      <c r="C550" t="s">
        <v>6</v>
      </c>
      <c r="D550">
        <v>0</v>
      </c>
      <c r="E550">
        <v>0</v>
      </c>
      <c r="F550">
        <v>6</v>
      </c>
      <c r="J550" s="31">
        <f>VLOOKUP(Datos[[#This Row],[Mes]],$M$2:$N$13,2,FALSE)</f>
        <v>44621</v>
      </c>
      <c r="K550" s="31" t="str">
        <f>VLOOKUP(Datos[[#This Row],[Region]],$P$7:$S$61,4,FALSE)</f>
        <v>06 - Badajoz</v>
      </c>
    </row>
    <row r="551" spans="1:11" x14ac:dyDescent="0.25">
      <c r="A551" t="s">
        <v>178</v>
      </c>
      <c r="B551" t="s">
        <v>21</v>
      </c>
      <c r="C551" t="s">
        <v>7</v>
      </c>
      <c r="D551">
        <v>0</v>
      </c>
      <c r="E551">
        <v>0</v>
      </c>
      <c r="F551">
        <v>6</v>
      </c>
      <c r="J551" s="31">
        <f>VLOOKUP(Datos[[#This Row],[Mes]],$M$2:$N$13,2,FALSE)</f>
        <v>44652</v>
      </c>
      <c r="K551" s="31" t="str">
        <f>VLOOKUP(Datos[[#This Row],[Region]],$P$7:$S$61,4,FALSE)</f>
        <v>06 - Badajoz</v>
      </c>
    </row>
    <row r="552" spans="1:11" x14ac:dyDescent="0.25">
      <c r="A552" t="s">
        <v>178</v>
      </c>
      <c r="B552" t="s">
        <v>21</v>
      </c>
      <c r="C552" t="s">
        <v>8</v>
      </c>
      <c r="D552">
        <v>0</v>
      </c>
      <c r="E552">
        <v>0</v>
      </c>
      <c r="F552">
        <v>6</v>
      </c>
      <c r="J552" s="31">
        <f>VLOOKUP(Datos[[#This Row],[Mes]],$M$2:$N$13,2,FALSE)</f>
        <v>44682</v>
      </c>
      <c r="K552" s="31" t="str">
        <f>VLOOKUP(Datos[[#This Row],[Region]],$P$7:$S$61,4,FALSE)</f>
        <v>06 - Badajoz</v>
      </c>
    </row>
    <row r="553" spans="1:11" x14ac:dyDescent="0.25">
      <c r="A553" t="s">
        <v>178</v>
      </c>
      <c r="B553" t="s">
        <v>21</v>
      </c>
      <c r="C553" t="s">
        <v>9</v>
      </c>
      <c r="D553">
        <v>0</v>
      </c>
      <c r="E553">
        <v>0</v>
      </c>
      <c r="F553">
        <v>6</v>
      </c>
      <c r="J553" s="31">
        <f>VLOOKUP(Datos[[#This Row],[Mes]],$M$2:$N$13,2,FALSE)</f>
        <v>44713</v>
      </c>
      <c r="K553" s="31" t="str">
        <f>VLOOKUP(Datos[[#This Row],[Region]],$P$7:$S$61,4,FALSE)</f>
        <v>06 - Badajoz</v>
      </c>
    </row>
    <row r="554" spans="1:11" x14ac:dyDescent="0.25">
      <c r="A554" t="s">
        <v>71</v>
      </c>
      <c r="B554" t="s">
        <v>18</v>
      </c>
      <c r="C554" t="s">
        <v>4</v>
      </c>
      <c r="D554">
        <v>0</v>
      </c>
      <c r="E554">
        <v>0</v>
      </c>
      <c r="F554">
        <v>7</v>
      </c>
      <c r="J554" s="31">
        <f>VLOOKUP(Datos[[#This Row],[Mes]],$M$2:$N$13,2,FALSE)</f>
        <v>44562</v>
      </c>
      <c r="K554" s="31" t="str">
        <f>VLOOKUP(Datos[[#This Row],[Region]],$P$7:$S$61,4,FALSE)</f>
        <v>07 - Balears, Illes</v>
      </c>
    </row>
    <row r="555" spans="1:11" x14ac:dyDescent="0.25">
      <c r="A555" t="s">
        <v>71</v>
      </c>
      <c r="B555" t="s">
        <v>18</v>
      </c>
      <c r="C555" t="s">
        <v>5</v>
      </c>
      <c r="D555">
        <v>0</v>
      </c>
      <c r="E555">
        <v>0</v>
      </c>
      <c r="F555">
        <v>7</v>
      </c>
      <c r="J555" s="31">
        <f>VLOOKUP(Datos[[#This Row],[Mes]],$M$2:$N$13,2,FALSE)</f>
        <v>44593</v>
      </c>
      <c r="K555" s="31" t="str">
        <f>VLOOKUP(Datos[[#This Row],[Region]],$P$7:$S$61,4,FALSE)</f>
        <v>07 - Balears, Illes</v>
      </c>
    </row>
    <row r="556" spans="1:11" x14ac:dyDescent="0.25">
      <c r="A556" t="s">
        <v>71</v>
      </c>
      <c r="B556" t="s">
        <v>18</v>
      </c>
      <c r="C556" t="s">
        <v>6</v>
      </c>
      <c r="D556">
        <v>0</v>
      </c>
      <c r="E556">
        <v>0</v>
      </c>
      <c r="F556">
        <v>7</v>
      </c>
      <c r="J556" s="31">
        <f>VLOOKUP(Datos[[#This Row],[Mes]],$M$2:$N$13,2,FALSE)</f>
        <v>44621</v>
      </c>
      <c r="K556" s="31" t="str">
        <f>VLOOKUP(Datos[[#This Row],[Region]],$P$7:$S$61,4,FALSE)</f>
        <v>07 - Balears, Illes</v>
      </c>
    </row>
    <row r="557" spans="1:11" x14ac:dyDescent="0.25">
      <c r="A557" t="s">
        <v>71</v>
      </c>
      <c r="B557" t="s">
        <v>18</v>
      </c>
      <c r="C557" t="s">
        <v>7</v>
      </c>
      <c r="D557">
        <v>0</v>
      </c>
      <c r="E557">
        <v>0</v>
      </c>
      <c r="F557">
        <v>7</v>
      </c>
      <c r="J557" s="31">
        <f>VLOOKUP(Datos[[#This Row],[Mes]],$M$2:$N$13,2,FALSE)</f>
        <v>44652</v>
      </c>
      <c r="K557" s="31" t="str">
        <f>VLOOKUP(Datos[[#This Row],[Region]],$P$7:$S$61,4,FALSE)</f>
        <v>07 - Balears, Illes</v>
      </c>
    </row>
    <row r="558" spans="1:11" x14ac:dyDescent="0.25">
      <c r="A558" t="s">
        <v>71</v>
      </c>
      <c r="B558" t="s">
        <v>18</v>
      </c>
      <c r="C558" t="s">
        <v>8</v>
      </c>
      <c r="D558">
        <v>0</v>
      </c>
      <c r="E558">
        <v>0</v>
      </c>
      <c r="F558">
        <v>7</v>
      </c>
      <c r="J558" s="31">
        <f>VLOOKUP(Datos[[#This Row],[Mes]],$M$2:$N$13,2,FALSE)</f>
        <v>44682</v>
      </c>
      <c r="K558" s="31" t="str">
        <f>VLOOKUP(Datos[[#This Row],[Region]],$P$7:$S$61,4,FALSE)</f>
        <v>07 - Balears, Illes</v>
      </c>
    </row>
    <row r="559" spans="1:11" x14ac:dyDescent="0.25">
      <c r="A559" t="s">
        <v>71</v>
      </c>
      <c r="B559" t="s">
        <v>18</v>
      </c>
      <c r="C559" t="s">
        <v>9</v>
      </c>
      <c r="D559">
        <v>0</v>
      </c>
      <c r="E559">
        <v>0</v>
      </c>
      <c r="F559">
        <v>7</v>
      </c>
      <c r="J559" s="31">
        <f>VLOOKUP(Datos[[#This Row],[Mes]],$M$2:$N$13,2,FALSE)</f>
        <v>44713</v>
      </c>
      <c r="K559" s="31" t="str">
        <f>VLOOKUP(Datos[[#This Row],[Region]],$P$7:$S$61,4,FALSE)</f>
        <v>07 - Balears, Illes</v>
      </c>
    </row>
    <row r="560" spans="1:11" x14ac:dyDescent="0.25">
      <c r="A560" t="s">
        <v>71</v>
      </c>
      <c r="B560" t="s">
        <v>21</v>
      </c>
      <c r="C560" t="s">
        <v>4</v>
      </c>
      <c r="D560">
        <v>0</v>
      </c>
      <c r="E560">
        <v>0</v>
      </c>
      <c r="F560">
        <v>7</v>
      </c>
      <c r="J560" s="31">
        <f>VLOOKUP(Datos[[#This Row],[Mes]],$M$2:$N$13,2,FALSE)</f>
        <v>44562</v>
      </c>
      <c r="K560" s="31" t="str">
        <f>VLOOKUP(Datos[[#This Row],[Region]],$P$7:$S$61,4,FALSE)</f>
        <v>07 - Balears, Illes</v>
      </c>
    </row>
    <row r="561" spans="1:11" x14ac:dyDescent="0.25">
      <c r="A561" t="s">
        <v>71</v>
      </c>
      <c r="B561" t="s">
        <v>21</v>
      </c>
      <c r="C561" t="s">
        <v>5</v>
      </c>
      <c r="D561">
        <v>0</v>
      </c>
      <c r="E561">
        <v>0</v>
      </c>
      <c r="F561">
        <v>7</v>
      </c>
      <c r="J561" s="31">
        <f>VLOOKUP(Datos[[#This Row],[Mes]],$M$2:$N$13,2,FALSE)</f>
        <v>44593</v>
      </c>
      <c r="K561" s="31" t="str">
        <f>VLOOKUP(Datos[[#This Row],[Region]],$P$7:$S$61,4,FALSE)</f>
        <v>07 - Balears, Illes</v>
      </c>
    </row>
    <row r="562" spans="1:11" x14ac:dyDescent="0.25">
      <c r="A562" t="s">
        <v>71</v>
      </c>
      <c r="B562" t="s">
        <v>21</v>
      </c>
      <c r="C562" t="s">
        <v>6</v>
      </c>
      <c r="D562">
        <v>0</v>
      </c>
      <c r="E562">
        <v>0</v>
      </c>
      <c r="F562">
        <v>7</v>
      </c>
      <c r="J562" s="31">
        <f>VLOOKUP(Datos[[#This Row],[Mes]],$M$2:$N$13,2,FALSE)</f>
        <v>44621</v>
      </c>
      <c r="K562" s="31" t="str">
        <f>VLOOKUP(Datos[[#This Row],[Region]],$P$7:$S$61,4,FALSE)</f>
        <v>07 - Balears, Illes</v>
      </c>
    </row>
    <row r="563" spans="1:11" x14ac:dyDescent="0.25">
      <c r="A563" t="s">
        <v>71</v>
      </c>
      <c r="B563" t="s">
        <v>21</v>
      </c>
      <c r="C563" t="s">
        <v>7</v>
      </c>
      <c r="D563">
        <v>0</v>
      </c>
      <c r="E563">
        <v>0</v>
      </c>
      <c r="F563">
        <v>7</v>
      </c>
      <c r="J563" s="31">
        <f>VLOOKUP(Datos[[#This Row],[Mes]],$M$2:$N$13,2,FALSE)</f>
        <v>44652</v>
      </c>
      <c r="K563" s="31" t="str">
        <f>VLOOKUP(Datos[[#This Row],[Region]],$P$7:$S$61,4,FALSE)</f>
        <v>07 - Balears, Illes</v>
      </c>
    </row>
    <row r="564" spans="1:11" x14ac:dyDescent="0.25">
      <c r="A564" t="s">
        <v>71</v>
      </c>
      <c r="B564" t="s">
        <v>21</v>
      </c>
      <c r="C564" t="s">
        <v>8</v>
      </c>
      <c r="D564">
        <v>0</v>
      </c>
      <c r="E564">
        <v>0</v>
      </c>
      <c r="F564">
        <v>7</v>
      </c>
      <c r="J564" s="31">
        <f>VLOOKUP(Datos[[#This Row],[Mes]],$M$2:$N$13,2,FALSE)</f>
        <v>44682</v>
      </c>
      <c r="K564" s="31" t="str">
        <f>VLOOKUP(Datos[[#This Row],[Region]],$P$7:$S$61,4,FALSE)</f>
        <v>07 - Balears, Illes</v>
      </c>
    </row>
    <row r="565" spans="1:11" x14ac:dyDescent="0.25">
      <c r="A565" t="s">
        <v>71</v>
      </c>
      <c r="B565" t="s">
        <v>21</v>
      </c>
      <c r="C565" t="s">
        <v>9</v>
      </c>
      <c r="D565">
        <v>0</v>
      </c>
      <c r="E565">
        <v>0</v>
      </c>
      <c r="F565">
        <v>7</v>
      </c>
      <c r="J565" s="31">
        <f>VLOOKUP(Datos[[#This Row],[Mes]],$M$2:$N$13,2,FALSE)</f>
        <v>44713</v>
      </c>
      <c r="K565" s="31" t="str">
        <f>VLOOKUP(Datos[[#This Row],[Region]],$P$7:$S$61,4,FALSE)</f>
        <v>07 - Balears, Illes</v>
      </c>
    </row>
    <row r="566" spans="1:11" x14ac:dyDescent="0.25">
      <c r="A566" t="s">
        <v>67</v>
      </c>
      <c r="B566" t="s">
        <v>18</v>
      </c>
      <c r="C566" t="s">
        <v>4</v>
      </c>
      <c r="D566">
        <v>0</v>
      </c>
      <c r="E566">
        <v>0</v>
      </c>
      <c r="F566">
        <v>13</v>
      </c>
      <c r="J566" s="31">
        <f>VLOOKUP(Datos[[#This Row],[Mes]],$M$2:$N$13,2,FALSE)</f>
        <v>44562</v>
      </c>
      <c r="K566" s="31" t="str">
        <f>VLOOKUP(Datos[[#This Row],[Region]],$P$7:$S$61,4,FALSE)</f>
        <v>13 - Ciudad Real</v>
      </c>
    </row>
    <row r="567" spans="1:11" x14ac:dyDescent="0.25">
      <c r="A567" t="s">
        <v>67</v>
      </c>
      <c r="B567" t="s">
        <v>18</v>
      </c>
      <c r="C567" t="s">
        <v>5</v>
      </c>
      <c r="D567">
        <v>0</v>
      </c>
      <c r="E567">
        <v>0</v>
      </c>
      <c r="F567">
        <v>13</v>
      </c>
      <c r="J567" s="31">
        <f>VLOOKUP(Datos[[#This Row],[Mes]],$M$2:$N$13,2,FALSE)</f>
        <v>44593</v>
      </c>
      <c r="K567" s="31" t="str">
        <f>VLOOKUP(Datos[[#This Row],[Region]],$P$7:$S$61,4,FALSE)</f>
        <v>13 - Ciudad Real</v>
      </c>
    </row>
    <row r="568" spans="1:11" x14ac:dyDescent="0.25">
      <c r="A568" t="s">
        <v>67</v>
      </c>
      <c r="B568" t="s">
        <v>18</v>
      </c>
      <c r="C568" t="s">
        <v>6</v>
      </c>
      <c r="D568">
        <v>0</v>
      </c>
      <c r="E568">
        <v>0</v>
      </c>
      <c r="F568">
        <v>13</v>
      </c>
      <c r="J568" s="31">
        <f>VLOOKUP(Datos[[#This Row],[Mes]],$M$2:$N$13,2,FALSE)</f>
        <v>44621</v>
      </c>
      <c r="K568" s="31" t="str">
        <f>VLOOKUP(Datos[[#This Row],[Region]],$P$7:$S$61,4,FALSE)</f>
        <v>13 - Ciudad Real</v>
      </c>
    </row>
    <row r="569" spans="1:11" x14ac:dyDescent="0.25">
      <c r="A569" t="s">
        <v>67</v>
      </c>
      <c r="B569" t="s">
        <v>18</v>
      </c>
      <c r="C569" t="s">
        <v>7</v>
      </c>
      <c r="D569">
        <v>0</v>
      </c>
      <c r="E569">
        <v>0</v>
      </c>
      <c r="F569">
        <v>13</v>
      </c>
      <c r="J569" s="31">
        <f>VLOOKUP(Datos[[#This Row],[Mes]],$M$2:$N$13,2,FALSE)</f>
        <v>44652</v>
      </c>
      <c r="K569" s="31" t="str">
        <f>VLOOKUP(Datos[[#This Row],[Region]],$P$7:$S$61,4,FALSE)</f>
        <v>13 - Ciudad Real</v>
      </c>
    </row>
    <row r="570" spans="1:11" x14ac:dyDescent="0.25">
      <c r="A570" t="s">
        <v>67</v>
      </c>
      <c r="B570" t="s">
        <v>18</v>
      </c>
      <c r="C570" t="s">
        <v>8</v>
      </c>
      <c r="D570">
        <v>0</v>
      </c>
      <c r="E570">
        <v>0</v>
      </c>
      <c r="F570">
        <v>13</v>
      </c>
      <c r="J570" s="31">
        <f>VLOOKUP(Datos[[#This Row],[Mes]],$M$2:$N$13,2,FALSE)</f>
        <v>44682</v>
      </c>
      <c r="K570" s="31" t="str">
        <f>VLOOKUP(Datos[[#This Row],[Region]],$P$7:$S$61,4,FALSE)</f>
        <v>13 - Ciudad Real</v>
      </c>
    </row>
    <row r="571" spans="1:11" x14ac:dyDescent="0.25">
      <c r="A571" t="s">
        <v>67</v>
      </c>
      <c r="B571" t="s">
        <v>18</v>
      </c>
      <c r="C571" t="s">
        <v>9</v>
      </c>
      <c r="D571">
        <v>0</v>
      </c>
      <c r="E571">
        <v>0</v>
      </c>
      <c r="F571">
        <v>13</v>
      </c>
      <c r="J571" s="31">
        <f>VLOOKUP(Datos[[#This Row],[Mes]],$M$2:$N$13,2,FALSE)</f>
        <v>44713</v>
      </c>
      <c r="K571" s="31" t="str">
        <f>VLOOKUP(Datos[[#This Row],[Region]],$P$7:$S$61,4,FALSE)</f>
        <v>13 - Ciudad Real</v>
      </c>
    </row>
    <row r="572" spans="1:11" x14ac:dyDescent="0.25">
      <c r="A572" t="s">
        <v>80</v>
      </c>
      <c r="B572" t="s">
        <v>21</v>
      </c>
      <c r="C572" t="s">
        <v>4</v>
      </c>
      <c r="D572">
        <v>0</v>
      </c>
      <c r="E572">
        <v>0</v>
      </c>
      <c r="F572">
        <v>14</v>
      </c>
      <c r="J572" s="31">
        <f>VLOOKUP(Datos[[#This Row],[Mes]],$M$2:$N$13,2,FALSE)</f>
        <v>44562</v>
      </c>
      <c r="K572" s="31" t="str">
        <f>VLOOKUP(Datos[[#This Row],[Region]],$P$7:$S$61,4,FALSE)</f>
        <v>14 - Córdoba</v>
      </c>
    </row>
    <row r="573" spans="1:11" x14ac:dyDescent="0.25">
      <c r="A573" t="s">
        <v>80</v>
      </c>
      <c r="B573" t="s">
        <v>21</v>
      </c>
      <c r="C573" t="s">
        <v>5</v>
      </c>
      <c r="D573">
        <v>0</v>
      </c>
      <c r="E573">
        <v>0</v>
      </c>
      <c r="F573">
        <v>14</v>
      </c>
      <c r="J573" s="31">
        <f>VLOOKUP(Datos[[#This Row],[Mes]],$M$2:$N$13,2,FALSE)</f>
        <v>44593</v>
      </c>
      <c r="K573" s="31" t="str">
        <f>VLOOKUP(Datos[[#This Row],[Region]],$P$7:$S$61,4,FALSE)</f>
        <v>14 - Córdoba</v>
      </c>
    </row>
    <row r="574" spans="1:11" x14ac:dyDescent="0.25">
      <c r="A574" t="s">
        <v>80</v>
      </c>
      <c r="B574" t="s">
        <v>21</v>
      </c>
      <c r="C574" t="s">
        <v>6</v>
      </c>
      <c r="D574">
        <v>0</v>
      </c>
      <c r="E574">
        <v>0</v>
      </c>
      <c r="F574">
        <v>14</v>
      </c>
      <c r="J574" s="31">
        <f>VLOOKUP(Datos[[#This Row],[Mes]],$M$2:$N$13,2,FALSE)</f>
        <v>44621</v>
      </c>
      <c r="K574" s="31" t="str">
        <f>VLOOKUP(Datos[[#This Row],[Region]],$P$7:$S$61,4,FALSE)</f>
        <v>14 - Córdoba</v>
      </c>
    </row>
    <row r="575" spans="1:11" x14ac:dyDescent="0.25">
      <c r="A575" t="s">
        <v>80</v>
      </c>
      <c r="B575" t="s">
        <v>21</v>
      </c>
      <c r="C575" t="s">
        <v>7</v>
      </c>
      <c r="D575">
        <v>0</v>
      </c>
      <c r="E575">
        <v>0</v>
      </c>
      <c r="F575">
        <v>14</v>
      </c>
      <c r="J575" s="31">
        <f>VLOOKUP(Datos[[#This Row],[Mes]],$M$2:$N$13,2,FALSE)</f>
        <v>44652</v>
      </c>
      <c r="K575" s="31" t="str">
        <f>VLOOKUP(Datos[[#This Row],[Region]],$P$7:$S$61,4,FALSE)</f>
        <v>14 - Córdoba</v>
      </c>
    </row>
    <row r="576" spans="1:11" x14ac:dyDescent="0.25">
      <c r="A576" t="s">
        <v>80</v>
      </c>
      <c r="B576" t="s">
        <v>21</v>
      </c>
      <c r="C576" t="s">
        <v>8</v>
      </c>
      <c r="D576">
        <v>0</v>
      </c>
      <c r="E576">
        <v>0</v>
      </c>
      <c r="F576">
        <v>14</v>
      </c>
      <c r="J576" s="31">
        <f>VLOOKUP(Datos[[#This Row],[Mes]],$M$2:$N$13,2,FALSE)</f>
        <v>44682</v>
      </c>
      <c r="K576" s="31" t="str">
        <f>VLOOKUP(Datos[[#This Row],[Region]],$P$7:$S$61,4,FALSE)</f>
        <v>14 - Córdoba</v>
      </c>
    </row>
    <row r="577" spans="1:11" x14ac:dyDescent="0.25">
      <c r="A577" t="s">
        <v>80</v>
      </c>
      <c r="B577" t="s">
        <v>21</v>
      </c>
      <c r="C577" t="s">
        <v>9</v>
      </c>
      <c r="D577">
        <v>0</v>
      </c>
      <c r="E577">
        <v>0</v>
      </c>
      <c r="F577">
        <v>14</v>
      </c>
      <c r="J577" s="31">
        <f>VLOOKUP(Datos[[#This Row],[Mes]],$M$2:$N$13,2,FALSE)</f>
        <v>44713</v>
      </c>
      <c r="K577" s="31" t="str">
        <f>VLOOKUP(Datos[[#This Row],[Region]],$P$7:$S$61,4,FALSE)</f>
        <v>14 - Córdoba</v>
      </c>
    </row>
    <row r="578" spans="1:11" x14ac:dyDescent="0.25">
      <c r="A578" t="s">
        <v>105</v>
      </c>
      <c r="B578" t="s">
        <v>21</v>
      </c>
      <c r="C578" t="s">
        <v>4</v>
      </c>
      <c r="D578">
        <v>0</v>
      </c>
      <c r="E578">
        <v>0</v>
      </c>
      <c r="F578">
        <v>17</v>
      </c>
      <c r="J578" s="31">
        <f>VLOOKUP(Datos[[#This Row],[Mes]],$M$2:$N$13,2,FALSE)</f>
        <v>44562</v>
      </c>
      <c r="K578" s="31" t="str">
        <f>VLOOKUP(Datos[[#This Row],[Region]],$P$7:$S$61,4,FALSE)</f>
        <v>17 - Girona</v>
      </c>
    </row>
    <row r="579" spans="1:11" x14ac:dyDescent="0.25">
      <c r="A579" t="s">
        <v>105</v>
      </c>
      <c r="B579" t="s">
        <v>21</v>
      </c>
      <c r="C579" t="s">
        <v>5</v>
      </c>
      <c r="D579">
        <v>0</v>
      </c>
      <c r="E579">
        <v>0</v>
      </c>
      <c r="F579">
        <v>17</v>
      </c>
      <c r="J579" s="31">
        <f>VLOOKUP(Datos[[#This Row],[Mes]],$M$2:$N$13,2,FALSE)</f>
        <v>44593</v>
      </c>
      <c r="K579" s="31" t="str">
        <f>VLOOKUP(Datos[[#This Row],[Region]],$P$7:$S$61,4,FALSE)</f>
        <v>17 - Girona</v>
      </c>
    </row>
    <row r="580" spans="1:11" x14ac:dyDescent="0.25">
      <c r="A580" t="s">
        <v>105</v>
      </c>
      <c r="B580" t="s">
        <v>21</v>
      </c>
      <c r="C580" t="s">
        <v>6</v>
      </c>
      <c r="D580">
        <v>0</v>
      </c>
      <c r="E580">
        <v>0</v>
      </c>
      <c r="F580">
        <v>17</v>
      </c>
      <c r="J580" s="31">
        <f>VLOOKUP(Datos[[#This Row],[Mes]],$M$2:$N$13,2,FALSE)</f>
        <v>44621</v>
      </c>
      <c r="K580" s="31" t="str">
        <f>VLOOKUP(Datos[[#This Row],[Region]],$P$7:$S$61,4,FALSE)</f>
        <v>17 - Girona</v>
      </c>
    </row>
    <row r="581" spans="1:11" x14ac:dyDescent="0.25">
      <c r="A581" t="s">
        <v>105</v>
      </c>
      <c r="B581" t="s">
        <v>21</v>
      </c>
      <c r="C581" t="s">
        <v>7</v>
      </c>
      <c r="D581">
        <v>0</v>
      </c>
      <c r="E581">
        <v>0</v>
      </c>
      <c r="F581">
        <v>17</v>
      </c>
      <c r="J581" s="31">
        <f>VLOOKUP(Datos[[#This Row],[Mes]],$M$2:$N$13,2,FALSE)</f>
        <v>44652</v>
      </c>
      <c r="K581" s="31" t="str">
        <f>VLOOKUP(Datos[[#This Row],[Region]],$P$7:$S$61,4,FALSE)</f>
        <v>17 - Girona</v>
      </c>
    </row>
    <row r="582" spans="1:11" x14ac:dyDescent="0.25">
      <c r="A582" t="s">
        <v>105</v>
      </c>
      <c r="B582" t="s">
        <v>21</v>
      </c>
      <c r="C582" t="s">
        <v>8</v>
      </c>
      <c r="D582">
        <v>0</v>
      </c>
      <c r="E582">
        <v>0</v>
      </c>
      <c r="F582">
        <v>17</v>
      </c>
      <c r="J582" s="31">
        <f>VLOOKUP(Datos[[#This Row],[Mes]],$M$2:$N$13,2,FALSE)</f>
        <v>44682</v>
      </c>
      <c r="K582" s="31" t="str">
        <f>VLOOKUP(Datos[[#This Row],[Region]],$P$7:$S$61,4,FALSE)</f>
        <v>17 - Girona</v>
      </c>
    </row>
    <row r="583" spans="1:11" x14ac:dyDescent="0.25">
      <c r="A583" t="s">
        <v>105</v>
      </c>
      <c r="B583" t="s">
        <v>21</v>
      </c>
      <c r="C583" t="s">
        <v>9</v>
      </c>
      <c r="D583">
        <v>0</v>
      </c>
      <c r="E583">
        <v>0</v>
      </c>
      <c r="F583">
        <v>17</v>
      </c>
      <c r="J583" s="31">
        <f>VLOOKUP(Datos[[#This Row],[Mes]],$M$2:$N$13,2,FALSE)</f>
        <v>44713</v>
      </c>
      <c r="K583" s="31" t="str">
        <f>VLOOKUP(Datos[[#This Row],[Region]],$P$7:$S$61,4,FALSE)</f>
        <v>17 - Girona</v>
      </c>
    </row>
    <row r="584" spans="1:11" x14ac:dyDescent="0.25">
      <c r="A584" t="s">
        <v>107</v>
      </c>
      <c r="B584" t="s">
        <v>20</v>
      </c>
      <c r="C584" t="s">
        <v>8</v>
      </c>
      <c r="D584">
        <v>0</v>
      </c>
      <c r="E584">
        <v>0</v>
      </c>
      <c r="F584">
        <v>19</v>
      </c>
      <c r="J584" s="31">
        <f>VLOOKUP(Datos[[#This Row],[Mes]],$M$2:$N$13,2,FALSE)</f>
        <v>44682</v>
      </c>
      <c r="K584" s="31" t="str">
        <f>VLOOKUP(Datos[[#This Row],[Region]],$P$7:$S$61,4,FALSE)</f>
        <v>19 - Guadalajara</v>
      </c>
    </row>
    <row r="585" spans="1:11" x14ac:dyDescent="0.25">
      <c r="A585" t="s">
        <v>107</v>
      </c>
      <c r="B585" t="s">
        <v>20</v>
      </c>
      <c r="C585" t="s">
        <v>9</v>
      </c>
      <c r="D585">
        <v>0</v>
      </c>
      <c r="E585">
        <v>0</v>
      </c>
      <c r="F585">
        <v>19</v>
      </c>
      <c r="J585" s="31">
        <f>VLOOKUP(Datos[[#This Row],[Mes]],$M$2:$N$13,2,FALSE)</f>
        <v>44713</v>
      </c>
      <c r="K585" s="31" t="str">
        <f>VLOOKUP(Datos[[#This Row],[Region]],$P$7:$S$61,4,FALSE)</f>
        <v>19 - Guadalajara</v>
      </c>
    </row>
    <row r="586" spans="1:11" x14ac:dyDescent="0.25">
      <c r="A586" t="s">
        <v>104</v>
      </c>
      <c r="B586" t="s">
        <v>21</v>
      </c>
      <c r="C586" t="s">
        <v>4</v>
      </c>
      <c r="D586">
        <v>0</v>
      </c>
      <c r="E586">
        <v>0</v>
      </c>
      <c r="F586">
        <v>20</v>
      </c>
      <c r="J586" s="31">
        <f>VLOOKUP(Datos[[#This Row],[Mes]],$M$2:$N$13,2,FALSE)</f>
        <v>44562</v>
      </c>
      <c r="K586" s="31" t="str">
        <f>VLOOKUP(Datos[[#This Row],[Region]],$P$7:$S$61,4,FALSE)</f>
        <v>20 - Gipuzkoa</v>
      </c>
    </row>
    <row r="587" spans="1:11" x14ac:dyDescent="0.25">
      <c r="A587" t="s">
        <v>104</v>
      </c>
      <c r="B587" t="s">
        <v>21</v>
      </c>
      <c r="C587" t="s">
        <v>5</v>
      </c>
      <c r="D587">
        <v>0</v>
      </c>
      <c r="E587">
        <v>0</v>
      </c>
      <c r="F587">
        <v>20</v>
      </c>
      <c r="J587" s="31">
        <f>VLOOKUP(Datos[[#This Row],[Mes]],$M$2:$N$13,2,FALSE)</f>
        <v>44593</v>
      </c>
      <c r="K587" s="31" t="str">
        <f>VLOOKUP(Datos[[#This Row],[Region]],$P$7:$S$61,4,FALSE)</f>
        <v>20 - Gipuzkoa</v>
      </c>
    </row>
    <row r="588" spans="1:11" x14ac:dyDescent="0.25">
      <c r="A588" t="s">
        <v>104</v>
      </c>
      <c r="B588" t="s">
        <v>21</v>
      </c>
      <c r="C588" t="s">
        <v>6</v>
      </c>
      <c r="D588">
        <v>0</v>
      </c>
      <c r="E588">
        <v>0</v>
      </c>
      <c r="F588">
        <v>20</v>
      </c>
      <c r="J588" s="31">
        <f>VLOOKUP(Datos[[#This Row],[Mes]],$M$2:$N$13,2,FALSE)</f>
        <v>44621</v>
      </c>
      <c r="K588" s="31" t="str">
        <f>VLOOKUP(Datos[[#This Row],[Region]],$P$7:$S$61,4,FALSE)</f>
        <v>20 - Gipuzkoa</v>
      </c>
    </row>
    <row r="589" spans="1:11" x14ac:dyDescent="0.25">
      <c r="A589" t="s">
        <v>104</v>
      </c>
      <c r="B589" t="s">
        <v>21</v>
      </c>
      <c r="C589" t="s">
        <v>7</v>
      </c>
      <c r="D589">
        <v>0</v>
      </c>
      <c r="E589">
        <v>0</v>
      </c>
      <c r="F589">
        <v>20</v>
      </c>
      <c r="J589" s="31">
        <f>VLOOKUP(Datos[[#This Row],[Mes]],$M$2:$N$13,2,FALSE)</f>
        <v>44652</v>
      </c>
      <c r="K589" s="31" t="str">
        <f>VLOOKUP(Datos[[#This Row],[Region]],$P$7:$S$61,4,FALSE)</f>
        <v>20 - Gipuzkoa</v>
      </c>
    </row>
    <row r="590" spans="1:11" x14ac:dyDescent="0.25">
      <c r="A590" t="s">
        <v>104</v>
      </c>
      <c r="B590" t="s">
        <v>21</v>
      </c>
      <c r="C590" t="s">
        <v>8</v>
      </c>
      <c r="D590">
        <v>0</v>
      </c>
      <c r="E590">
        <v>0</v>
      </c>
      <c r="F590">
        <v>20</v>
      </c>
      <c r="J590" s="31">
        <f>VLOOKUP(Datos[[#This Row],[Mes]],$M$2:$N$13,2,FALSE)</f>
        <v>44682</v>
      </c>
      <c r="K590" s="31" t="str">
        <f>VLOOKUP(Datos[[#This Row],[Region]],$P$7:$S$61,4,FALSE)</f>
        <v>20 - Gipuzkoa</v>
      </c>
    </row>
    <row r="591" spans="1:11" x14ac:dyDescent="0.25">
      <c r="A591" t="s">
        <v>104</v>
      </c>
      <c r="B591" t="s">
        <v>21</v>
      </c>
      <c r="C591" t="s">
        <v>9</v>
      </c>
      <c r="D591">
        <v>0</v>
      </c>
      <c r="E591">
        <v>0</v>
      </c>
      <c r="F591">
        <v>20</v>
      </c>
      <c r="J591" s="31">
        <f>VLOOKUP(Datos[[#This Row],[Mes]],$M$2:$N$13,2,FALSE)</f>
        <v>44713</v>
      </c>
      <c r="K591" s="31" t="str">
        <f>VLOOKUP(Datos[[#This Row],[Region]],$P$7:$S$61,4,FALSE)</f>
        <v>20 - Gipuzkoa</v>
      </c>
    </row>
    <row r="592" spans="1:11" x14ac:dyDescent="0.25">
      <c r="A592" t="s">
        <v>102</v>
      </c>
      <c r="B592" t="s">
        <v>18</v>
      </c>
      <c r="C592" t="s">
        <v>4</v>
      </c>
      <c r="D592">
        <v>0</v>
      </c>
      <c r="E592">
        <v>0</v>
      </c>
      <c r="F592">
        <v>21</v>
      </c>
      <c r="J592" s="31">
        <f>VLOOKUP(Datos[[#This Row],[Mes]],$M$2:$N$13,2,FALSE)</f>
        <v>44562</v>
      </c>
      <c r="K592" s="31" t="str">
        <f>VLOOKUP(Datos[[#This Row],[Region]],$P$7:$S$61,4,FALSE)</f>
        <v>21 - Huelva</v>
      </c>
    </row>
    <row r="593" spans="1:11" x14ac:dyDescent="0.25">
      <c r="A593" t="s">
        <v>102</v>
      </c>
      <c r="B593" t="s">
        <v>18</v>
      </c>
      <c r="C593" t="s">
        <v>5</v>
      </c>
      <c r="D593">
        <v>0</v>
      </c>
      <c r="E593">
        <v>0</v>
      </c>
      <c r="F593">
        <v>21</v>
      </c>
      <c r="J593" s="31">
        <f>VLOOKUP(Datos[[#This Row],[Mes]],$M$2:$N$13,2,FALSE)</f>
        <v>44593</v>
      </c>
      <c r="K593" s="31" t="str">
        <f>VLOOKUP(Datos[[#This Row],[Region]],$P$7:$S$61,4,FALSE)</f>
        <v>21 - Huelva</v>
      </c>
    </row>
    <row r="594" spans="1:11" x14ac:dyDescent="0.25">
      <c r="A594" t="s">
        <v>102</v>
      </c>
      <c r="B594" t="s">
        <v>18</v>
      </c>
      <c r="C594" t="s">
        <v>6</v>
      </c>
      <c r="D594">
        <v>0</v>
      </c>
      <c r="E594">
        <v>0</v>
      </c>
      <c r="F594">
        <v>21</v>
      </c>
      <c r="J594" s="31">
        <f>VLOOKUP(Datos[[#This Row],[Mes]],$M$2:$N$13,2,FALSE)</f>
        <v>44621</v>
      </c>
      <c r="K594" s="31" t="str">
        <f>VLOOKUP(Datos[[#This Row],[Region]],$P$7:$S$61,4,FALSE)</f>
        <v>21 - Huelva</v>
      </c>
    </row>
    <row r="595" spans="1:11" x14ac:dyDescent="0.25">
      <c r="A595" t="s">
        <v>102</v>
      </c>
      <c r="B595" t="s">
        <v>18</v>
      </c>
      <c r="C595" t="s">
        <v>7</v>
      </c>
      <c r="D595">
        <v>0</v>
      </c>
      <c r="E595">
        <v>0</v>
      </c>
      <c r="F595">
        <v>21</v>
      </c>
      <c r="J595" s="31">
        <f>VLOOKUP(Datos[[#This Row],[Mes]],$M$2:$N$13,2,FALSE)</f>
        <v>44652</v>
      </c>
      <c r="K595" s="31" t="str">
        <f>VLOOKUP(Datos[[#This Row],[Region]],$P$7:$S$61,4,FALSE)</f>
        <v>21 - Huelva</v>
      </c>
    </row>
    <row r="596" spans="1:11" x14ac:dyDescent="0.25">
      <c r="A596" t="s">
        <v>102</v>
      </c>
      <c r="B596" t="s">
        <v>18</v>
      </c>
      <c r="C596" t="s">
        <v>8</v>
      </c>
      <c r="D596">
        <v>0</v>
      </c>
      <c r="E596">
        <v>0</v>
      </c>
      <c r="F596">
        <v>21</v>
      </c>
      <c r="J596" s="31">
        <f>VLOOKUP(Datos[[#This Row],[Mes]],$M$2:$N$13,2,FALSE)</f>
        <v>44682</v>
      </c>
      <c r="K596" s="31" t="str">
        <f>VLOOKUP(Datos[[#This Row],[Region]],$P$7:$S$61,4,FALSE)</f>
        <v>21 - Huelva</v>
      </c>
    </row>
    <row r="597" spans="1:11" x14ac:dyDescent="0.25">
      <c r="A597" t="s">
        <v>102</v>
      </c>
      <c r="B597" t="s">
        <v>18</v>
      </c>
      <c r="C597" t="s">
        <v>9</v>
      </c>
      <c r="D597">
        <v>0</v>
      </c>
      <c r="E597">
        <v>0</v>
      </c>
      <c r="F597">
        <v>21</v>
      </c>
      <c r="J597" s="31">
        <f>VLOOKUP(Datos[[#This Row],[Mes]],$M$2:$N$13,2,FALSE)</f>
        <v>44713</v>
      </c>
      <c r="K597" s="31" t="str">
        <f>VLOOKUP(Datos[[#This Row],[Region]],$P$7:$S$61,4,FALSE)</f>
        <v>21 - Huelva</v>
      </c>
    </row>
    <row r="598" spans="1:11" x14ac:dyDescent="0.25">
      <c r="A598" t="s">
        <v>98</v>
      </c>
      <c r="B598" t="s">
        <v>21</v>
      </c>
      <c r="C598" t="s">
        <v>4</v>
      </c>
      <c r="D598">
        <v>0</v>
      </c>
      <c r="E598">
        <v>0</v>
      </c>
      <c r="F598">
        <v>28</v>
      </c>
      <c r="J598" s="31">
        <f>VLOOKUP(Datos[[#This Row],[Mes]],$M$2:$N$13,2,FALSE)</f>
        <v>44562</v>
      </c>
      <c r="K598" s="31" t="str">
        <f>VLOOKUP(Datos[[#This Row],[Region]],$P$7:$S$61,4,FALSE)</f>
        <v>28 - Madrid</v>
      </c>
    </row>
    <row r="599" spans="1:11" x14ac:dyDescent="0.25">
      <c r="A599" t="s">
        <v>98</v>
      </c>
      <c r="B599" t="s">
        <v>21</v>
      </c>
      <c r="C599" t="s">
        <v>5</v>
      </c>
      <c r="D599">
        <v>0</v>
      </c>
      <c r="E599">
        <v>0</v>
      </c>
      <c r="F599">
        <v>28</v>
      </c>
      <c r="J599" s="31">
        <f>VLOOKUP(Datos[[#This Row],[Mes]],$M$2:$N$13,2,FALSE)</f>
        <v>44593</v>
      </c>
      <c r="K599" s="31" t="str">
        <f>VLOOKUP(Datos[[#This Row],[Region]],$P$7:$S$61,4,FALSE)</f>
        <v>28 - Madrid</v>
      </c>
    </row>
    <row r="600" spans="1:11" x14ac:dyDescent="0.25">
      <c r="A600" t="s">
        <v>98</v>
      </c>
      <c r="B600" t="s">
        <v>21</v>
      </c>
      <c r="C600" t="s">
        <v>6</v>
      </c>
      <c r="D600">
        <v>0</v>
      </c>
      <c r="E600">
        <v>0</v>
      </c>
      <c r="F600">
        <v>28</v>
      </c>
      <c r="J600" s="31">
        <f>VLOOKUP(Datos[[#This Row],[Mes]],$M$2:$N$13,2,FALSE)</f>
        <v>44621</v>
      </c>
      <c r="K600" s="31" t="str">
        <f>VLOOKUP(Datos[[#This Row],[Region]],$P$7:$S$61,4,FALSE)</f>
        <v>28 - Madrid</v>
      </c>
    </row>
    <row r="601" spans="1:11" x14ac:dyDescent="0.25">
      <c r="A601" t="s">
        <v>98</v>
      </c>
      <c r="B601" t="s">
        <v>21</v>
      </c>
      <c r="C601" t="s">
        <v>7</v>
      </c>
      <c r="D601">
        <v>0</v>
      </c>
      <c r="E601">
        <v>0</v>
      </c>
      <c r="F601">
        <v>28</v>
      </c>
      <c r="J601" s="31">
        <f>VLOOKUP(Datos[[#This Row],[Mes]],$M$2:$N$13,2,FALSE)</f>
        <v>44652</v>
      </c>
      <c r="K601" s="31" t="str">
        <f>VLOOKUP(Datos[[#This Row],[Region]],$P$7:$S$61,4,FALSE)</f>
        <v>28 - Madrid</v>
      </c>
    </row>
    <row r="602" spans="1:11" x14ac:dyDescent="0.25">
      <c r="A602" t="s">
        <v>98</v>
      </c>
      <c r="B602" t="s">
        <v>21</v>
      </c>
      <c r="C602" t="s">
        <v>8</v>
      </c>
      <c r="D602">
        <v>0</v>
      </c>
      <c r="E602">
        <v>0</v>
      </c>
      <c r="F602">
        <v>28</v>
      </c>
      <c r="J602" s="31">
        <f>VLOOKUP(Datos[[#This Row],[Mes]],$M$2:$N$13,2,FALSE)</f>
        <v>44682</v>
      </c>
      <c r="K602" s="31" t="str">
        <f>VLOOKUP(Datos[[#This Row],[Region]],$P$7:$S$61,4,FALSE)</f>
        <v>28 - Madrid</v>
      </c>
    </row>
    <row r="603" spans="1:11" x14ac:dyDescent="0.25">
      <c r="A603" t="s">
        <v>98</v>
      </c>
      <c r="B603" t="s">
        <v>21</v>
      </c>
      <c r="C603" t="s">
        <v>9</v>
      </c>
      <c r="D603">
        <v>0</v>
      </c>
      <c r="E603">
        <v>0</v>
      </c>
      <c r="F603">
        <v>28</v>
      </c>
      <c r="J603" s="31">
        <f>VLOOKUP(Datos[[#This Row],[Mes]],$M$2:$N$13,2,FALSE)</f>
        <v>44713</v>
      </c>
      <c r="K603" s="31" t="str">
        <f>VLOOKUP(Datos[[#This Row],[Region]],$P$7:$S$61,4,FALSE)</f>
        <v>28 - Madrid</v>
      </c>
    </row>
    <row r="604" spans="1:11" x14ac:dyDescent="0.25">
      <c r="A604" t="s">
        <v>92</v>
      </c>
      <c r="B604" t="s">
        <v>18</v>
      </c>
      <c r="C604" t="s">
        <v>4</v>
      </c>
      <c r="D604">
        <v>0</v>
      </c>
      <c r="E604">
        <v>0</v>
      </c>
      <c r="F604">
        <v>35</v>
      </c>
      <c r="J604" s="31">
        <f>VLOOKUP(Datos[[#This Row],[Mes]],$M$2:$N$13,2,FALSE)</f>
        <v>44562</v>
      </c>
      <c r="K604" s="31" t="str">
        <f>VLOOKUP(Datos[[#This Row],[Region]],$P$7:$S$61,4,FALSE)</f>
        <v>35 - Palmas, Las</v>
      </c>
    </row>
    <row r="605" spans="1:11" x14ac:dyDescent="0.25">
      <c r="A605" t="s">
        <v>92</v>
      </c>
      <c r="B605" t="s">
        <v>18</v>
      </c>
      <c r="C605" t="s">
        <v>5</v>
      </c>
      <c r="D605">
        <v>0</v>
      </c>
      <c r="E605">
        <v>0</v>
      </c>
      <c r="F605">
        <v>35</v>
      </c>
      <c r="J605" s="31">
        <f>VLOOKUP(Datos[[#This Row],[Mes]],$M$2:$N$13,2,FALSE)</f>
        <v>44593</v>
      </c>
      <c r="K605" s="31" t="str">
        <f>VLOOKUP(Datos[[#This Row],[Region]],$P$7:$S$61,4,FALSE)</f>
        <v>35 - Palmas, Las</v>
      </c>
    </row>
    <row r="606" spans="1:11" x14ac:dyDescent="0.25">
      <c r="A606" t="s">
        <v>92</v>
      </c>
      <c r="B606" t="s">
        <v>18</v>
      </c>
      <c r="C606" t="s">
        <v>6</v>
      </c>
      <c r="D606">
        <v>0</v>
      </c>
      <c r="E606">
        <v>0</v>
      </c>
      <c r="F606">
        <v>35</v>
      </c>
      <c r="J606" s="31">
        <f>VLOOKUP(Datos[[#This Row],[Mes]],$M$2:$N$13,2,FALSE)</f>
        <v>44621</v>
      </c>
      <c r="K606" s="31" t="str">
        <f>VLOOKUP(Datos[[#This Row],[Region]],$P$7:$S$61,4,FALSE)</f>
        <v>35 - Palmas, Las</v>
      </c>
    </row>
    <row r="607" spans="1:11" x14ac:dyDescent="0.25">
      <c r="A607" t="s">
        <v>92</v>
      </c>
      <c r="B607" t="s">
        <v>18</v>
      </c>
      <c r="C607" t="s">
        <v>7</v>
      </c>
      <c r="D607">
        <v>0</v>
      </c>
      <c r="E607">
        <v>0</v>
      </c>
      <c r="F607">
        <v>35</v>
      </c>
      <c r="J607" s="31">
        <f>VLOOKUP(Datos[[#This Row],[Mes]],$M$2:$N$13,2,FALSE)</f>
        <v>44652</v>
      </c>
      <c r="K607" s="31" t="str">
        <f>VLOOKUP(Datos[[#This Row],[Region]],$P$7:$S$61,4,FALSE)</f>
        <v>35 - Palmas, Las</v>
      </c>
    </row>
    <row r="608" spans="1:11" x14ac:dyDescent="0.25">
      <c r="A608" t="s">
        <v>92</v>
      </c>
      <c r="B608" t="s">
        <v>18</v>
      </c>
      <c r="C608" t="s">
        <v>8</v>
      </c>
      <c r="D608">
        <v>0</v>
      </c>
      <c r="E608">
        <v>0</v>
      </c>
      <c r="F608">
        <v>35</v>
      </c>
      <c r="J608" s="31">
        <f>VLOOKUP(Datos[[#This Row],[Mes]],$M$2:$N$13,2,FALSE)</f>
        <v>44682</v>
      </c>
      <c r="K608" s="31" t="str">
        <f>VLOOKUP(Datos[[#This Row],[Region]],$P$7:$S$61,4,FALSE)</f>
        <v>35 - Palmas, Las</v>
      </c>
    </row>
    <row r="609" spans="1:11" x14ac:dyDescent="0.25">
      <c r="A609" t="s">
        <v>92</v>
      </c>
      <c r="B609" t="s">
        <v>18</v>
      </c>
      <c r="C609" t="s">
        <v>9</v>
      </c>
      <c r="D609">
        <v>0</v>
      </c>
      <c r="E609">
        <v>0</v>
      </c>
      <c r="F609">
        <v>35</v>
      </c>
      <c r="J609" s="31">
        <f>VLOOKUP(Datos[[#This Row],[Mes]],$M$2:$N$13,2,FALSE)</f>
        <v>44713</v>
      </c>
      <c r="K609" s="31" t="str">
        <f>VLOOKUP(Datos[[#This Row],[Region]],$P$7:$S$61,4,FALSE)</f>
        <v>35 - Palmas, Las</v>
      </c>
    </row>
    <row r="610" spans="1:11" x14ac:dyDescent="0.25">
      <c r="A610" t="s">
        <v>66</v>
      </c>
      <c r="B610" t="s">
        <v>18</v>
      </c>
      <c r="C610" t="s">
        <v>4</v>
      </c>
      <c r="D610">
        <v>0</v>
      </c>
      <c r="E610">
        <v>0</v>
      </c>
      <c r="F610">
        <v>51</v>
      </c>
      <c r="J610" s="31">
        <f>VLOOKUP(Datos[[#This Row],[Mes]],$M$2:$N$13,2,FALSE)</f>
        <v>44562</v>
      </c>
      <c r="K610" s="31" t="str">
        <f>VLOOKUP(Datos[[#This Row],[Region]],$P$7:$S$61,4,FALSE)</f>
        <v>51 - Ceuta</v>
      </c>
    </row>
    <row r="611" spans="1:11" x14ac:dyDescent="0.25">
      <c r="A611" t="s">
        <v>66</v>
      </c>
      <c r="B611" t="s">
        <v>18</v>
      </c>
      <c r="C611" t="s">
        <v>5</v>
      </c>
      <c r="D611">
        <v>0</v>
      </c>
      <c r="E611">
        <v>0</v>
      </c>
      <c r="F611">
        <v>51</v>
      </c>
      <c r="J611" s="31">
        <f>VLOOKUP(Datos[[#This Row],[Mes]],$M$2:$N$13,2,FALSE)</f>
        <v>44593</v>
      </c>
      <c r="K611" s="31" t="str">
        <f>VLOOKUP(Datos[[#This Row],[Region]],$P$7:$S$61,4,FALSE)</f>
        <v>51 - Ceuta</v>
      </c>
    </row>
    <row r="612" spans="1:11" x14ac:dyDescent="0.25">
      <c r="A612" t="s">
        <v>66</v>
      </c>
      <c r="B612" t="s">
        <v>18</v>
      </c>
      <c r="C612" t="s">
        <v>6</v>
      </c>
      <c r="D612">
        <v>0</v>
      </c>
      <c r="E612">
        <v>0</v>
      </c>
      <c r="F612">
        <v>51</v>
      </c>
      <c r="J612" s="31">
        <f>VLOOKUP(Datos[[#This Row],[Mes]],$M$2:$N$13,2,FALSE)</f>
        <v>44621</v>
      </c>
      <c r="K612" s="31" t="str">
        <f>VLOOKUP(Datos[[#This Row],[Region]],$P$7:$S$61,4,FALSE)</f>
        <v>51 - Ceuta</v>
      </c>
    </row>
    <row r="613" spans="1:11" x14ac:dyDescent="0.25">
      <c r="A613" t="s">
        <v>66</v>
      </c>
      <c r="B613" t="s">
        <v>18</v>
      </c>
      <c r="C613" t="s">
        <v>7</v>
      </c>
      <c r="D613">
        <v>0</v>
      </c>
      <c r="E613">
        <v>0</v>
      </c>
      <c r="F613">
        <v>51</v>
      </c>
      <c r="J613" s="31">
        <f>VLOOKUP(Datos[[#This Row],[Mes]],$M$2:$N$13,2,FALSE)</f>
        <v>44652</v>
      </c>
      <c r="K613" s="31" t="str">
        <f>VLOOKUP(Datos[[#This Row],[Region]],$P$7:$S$61,4,FALSE)</f>
        <v>51 - Ceuta</v>
      </c>
    </row>
    <row r="614" spans="1:11" x14ac:dyDescent="0.25">
      <c r="A614" t="s">
        <v>66</v>
      </c>
      <c r="B614" t="s">
        <v>18</v>
      </c>
      <c r="C614" t="s">
        <v>8</v>
      </c>
      <c r="D614">
        <v>0</v>
      </c>
      <c r="E614">
        <v>0</v>
      </c>
      <c r="F614">
        <v>51</v>
      </c>
      <c r="J614" s="31">
        <f>VLOOKUP(Datos[[#This Row],[Mes]],$M$2:$N$13,2,FALSE)</f>
        <v>44682</v>
      </c>
      <c r="K614" s="31" t="str">
        <f>VLOOKUP(Datos[[#This Row],[Region]],$P$7:$S$61,4,FALSE)</f>
        <v>51 - Ceuta</v>
      </c>
    </row>
    <row r="615" spans="1:11" x14ac:dyDescent="0.25">
      <c r="A615" t="s">
        <v>66</v>
      </c>
      <c r="B615" t="s">
        <v>18</v>
      </c>
      <c r="C615" t="s">
        <v>9</v>
      </c>
      <c r="D615">
        <v>0</v>
      </c>
      <c r="E615">
        <v>0</v>
      </c>
      <c r="F615">
        <v>51</v>
      </c>
      <c r="J615" s="31">
        <f>VLOOKUP(Datos[[#This Row],[Mes]],$M$2:$N$13,2,FALSE)</f>
        <v>44713</v>
      </c>
      <c r="K615" s="31" t="str">
        <f>VLOOKUP(Datos[[#This Row],[Region]],$P$7:$S$61,4,FALSE)</f>
        <v>51 - Ceuta</v>
      </c>
    </row>
    <row r="616" spans="1:11" x14ac:dyDescent="0.25">
      <c r="A616" t="s">
        <v>66</v>
      </c>
      <c r="B616" t="s">
        <v>21</v>
      </c>
      <c r="C616" t="s">
        <v>4</v>
      </c>
      <c r="D616">
        <v>0</v>
      </c>
      <c r="E616">
        <v>0</v>
      </c>
      <c r="F616">
        <v>51</v>
      </c>
      <c r="J616" s="31">
        <f>VLOOKUP(Datos[[#This Row],[Mes]],$M$2:$N$13,2,FALSE)</f>
        <v>44562</v>
      </c>
      <c r="K616" s="31" t="str">
        <f>VLOOKUP(Datos[[#This Row],[Region]],$P$7:$S$61,4,FALSE)</f>
        <v>51 - Ceuta</v>
      </c>
    </row>
    <row r="617" spans="1:11" x14ac:dyDescent="0.25">
      <c r="A617" t="s">
        <v>66</v>
      </c>
      <c r="B617" t="s">
        <v>21</v>
      </c>
      <c r="C617" t="s">
        <v>5</v>
      </c>
      <c r="D617">
        <v>0</v>
      </c>
      <c r="E617">
        <v>0</v>
      </c>
      <c r="F617">
        <v>51</v>
      </c>
      <c r="J617" s="31">
        <f>VLOOKUP(Datos[[#This Row],[Mes]],$M$2:$N$13,2,FALSE)</f>
        <v>44593</v>
      </c>
      <c r="K617" s="31" t="str">
        <f>VLOOKUP(Datos[[#This Row],[Region]],$P$7:$S$61,4,FALSE)</f>
        <v>51 - Ceuta</v>
      </c>
    </row>
    <row r="618" spans="1:11" x14ac:dyDescent="0.25">
      <c r="A618" t="s">
        <v>66</v>
      </c>
      <c r="B618" t="s">
        <v>21</v>
      </c>
      <c r="C618" t="s">
        <v>6</v>
      </c>
      <c r="D618">
        <v>0</v>
      </c>
      <c r="E618">
        <v>0</v>
      </c>
      <c r="F618">
        <v>51</v>
      </c>
      <c r="J618" s="31">
        <f>VLOOKUP(Datos[[#This Row],[Mes]],$M$2:$N$13,2,FALSE)</f>
        <v>44621</v>
      </c>
      <c r="K618" s="31" t="str">
        <f>VLOOKUP(Datos[[#This Row],[Region]],$P$7:$S$61,4,FALSE)</f>
        <v>51 - Ceuta</v>
      </c>
    </row>
    <row r="619" spans="1:11" x14ac:dyDescent="0.25">
      <c r="A619" t="s">
        <v>66</v>
      </c>
      <c r="B619" t="s">
        <v>21</v>
      </c>
      <c r="C619" t="s">
        <v>7</v>
      </c>
      <c r="D619">
        <v>0</v>
      </c>
      <c r="E619">
        <v>0</v>
      </c>
      <c r="F619">
        <v>51</v>
      </c>
      <c r="J619" s="31">
        <f>VLOOKUP(Datos[[#This Row],[Mes]],$M$2:$N$13,2,FALSE)</f>
        <v>44652</v>
      </c>
      <c r="K619" s="31" t="str">
        <f>VLOOKUP(Datos[[#This Row],[Region]],$P$7:$S$61,4,FALSE)</f>
        <v>51 - Ceuta</v>
      </c>
    </row>
    <row r="620" spans="1:11" x14ac:dyDescent="0.25">
      <c r="A620" t="s">
        <v>66</v>
      </c>
      <c r="B620" t="s">
        <v>21</v>
      </c>
      <c r="C620" t="s">
        <v>8</v>
      </c>
      <c r="D620">
        <v>0</v>
      </c>
      <c r="E620">
        <v>0</v>
      </c>
      <c r="F620">
        <v>51</v>
      </c>
      <c r="J620" s="31">
        <f>VLOOKUP(Datos[[#This Row],[Mes]],$M$2:$N$13,2,FALSE)</f>
        <v>44682</v>
      </c>
      <c r="K620" s="31" t="str">
        <f>VLOOKUP(Datos[[#This Row],[Region]],$P$7:$S$61,4,FALSE)</f>
        <v>51 - Ceuta</v>
      </c>
    </row>
    <row r="621" spans="1:11" x14ac:dyDescent="0.25">
      <c r="A621" t="s">
        <v>66</v>
      </c>
      <c r="B621" t="s">
        <v>21</v>
      </c>
      <c r="C621" t="s">
        <v>9</v>
      </c>
      <c r="D621">
        <v>0</v>
      </c>
      <c r="E621">
        <v>0</v>
      </c>
      <c r="F621">
        <v>51</v>
      </c>
      <c r="J621" s="31">
        <f>VLOOKUP(Datos[[#This Row],[Mes]],$M$2:$N$13,2,FALSE)</f>
        <v>44713</v>
      </c>
      <c r="K621" s="31" t="str">
        <f>VLOOKUP(Datos[[#This Row],[Region]],$P$7:$S$61,4,FALSE)</f>
        <v>51 - Ceuta</v>
      </c>
    </row>
    <row r="622" spans="1:11" x14ac:dyDescent="0.25">
      <c r="A622" t="s">
        <v>66</v>
      </c>
      <c r="B622" t="s">
        <v>22</v>
      </c>
      <c r="C622" t="s">
        <v>4</v>
      </c>
      <c r="D622">
        <v>0</v>
      </c>
      <c r="E622">
        <v>0</v>
      </c>
      <c r="F622">
        <v>51</v>
      </c>
      <c r="J622" s="31">
        <f>VLOOKUP(Datos[[#This Row],[Mes]],$M$2:$N$13,2,FALSE)</f>
        <v>44562</v>
      </c>
      <c r="K622" s="31" t="str">
        <f>VLOOKUP(Datos[[#This Row],[Region]],$P$7:$S$61,4,FALSE)</f>
        <v>51 - Ceuta</v>
      </c>
    </row>
    <row r="623" spans="1:11" x14ac:dyDescent="0.25">
      <c r="A623" t="s">
        <v>66</v>
      </c>
      <c r="B623" t="s">
        <v>22</v>
      </c>
      <c r="C623" t="s">
        <v>5</v>
      </c>
      <c r="D623">
        <v>0</v>
      </c>
      <c r="E623">
        <v>0</v>
      </c>
      <c r="F623">
        <v>51</v>
      </c>
      <c r="J623" s="31">
        <f>VLOOKUP(Datos[[#This Row],[Mes]],$M$2:$N$13,2,FALSE)</f>
        <v>44593</v>
      </c>
      <c r="K623" s="31" t="str">
        <f>VLOOKUP(Datos[[#This Row],[Region]],$P$7:$S$61,4,FALSE)</f>
        <v>51 - Ceuta</v>
      </c>
    </row>
    <row r="624" spans="1:11" x14ac:dyDescent="0.25">
      <c r="A624" t="s">
        <v>66</v>
      </c>
      <c r="B624" t="s">
        <v>22</v>
      </c>
      <c r="C624" t="s">
        <v>6</v>
      </c>
      <c r="D624">
        <v>0</v>
      </c>
      <c r="E624">
        <v>0</v>
      </c>
      <c r="F624">
        <v>51</v>
      </c>
      <c r="J624" s="31">
        <f>VLOOKUP(Datos[[#This Row],[Mes]],$M$2:$N$13,2,FALSE)</f>
        <v>44621</v>
      </c>
      <c r="K624" s="31" t="str">
        <f>VLOOKUP(Datos[[#This Row],[Region]],$P$7:$S$61,4,FALSE)</f>
        <v>51 - Ceuta</v>
      </c>
    </row>
    <row r="625" spans="1:11" x14ac:dyDescent="0.25">
      <c r="A625" t="s">
        <v>66</v>
      </c>
      <c r="B625" t="s">
        <v>22</v>
      </c>
      <c r="C625" t="s">
        <v>7</v>
      </c>
      <c r="D625">
        <v>0</v>
      </c>
      <c r="E625">
        <v>0</v>
      </c>
      <c r="F625">
        <v>51</v>
      </c>
      <c r="J625" s="31">
        <f>VLOOKUP(Datos[[#This Row],[Mes]],$M$2:$N$13,2,FALSE)</f>
        <v>44652</v>
      </c>
      <c r="K625" s="31" t="str">
        <f>VLOOKUP(Datos[[#This Row],[Region]],$P$7:$S$61,4,FALSE)</f>
        <v>51 - Ceuta</v>
      </c>
    </row>
    <row r="626" spans="1:11" x14ac:dyDescent="0.25">
      <c r="A626" t="s">
        <v>66</v>
      </c>
      <c r="B626" t="s">
        <v>22</v>
      </c>
      <c r="C626" t="s">
        <v>8</v>
      </c>
      <c r="D626">
        <v>0</v>
      </c>
      <c r="E626">
        <v>0</v>
      </c>
      <c r="F626">
        <v>51</v>
      </c>
      <c r="J626" s="31">
        <f>VLOOKUP(Datos[[#This Row],[Mes]],$M$2:$N$13,2,FALSE)</f>
        <v>44682</v>
      </c>
      <c r="K626" s="31" t="str">
        <f>VLOOKUP(Datos[[#This Row],[Region]],$P$7:$S$61,4,FALSE)</f>
        <v>51 - Ceuta</v>
      </c>
    </row>
    <row r="627" spans="1:11" x14ac:dyDescent="0.25">
      <c r="A627" t="s">
        <v>66</v>
      </c>
      <c r="B627" t="s">
        <v>22</v>
      </c>
      <c r="C627" t="s">
        <v>9</v>
      </c>
      <c r="D627">
        <v>0</v>
      </c>
      <c r="E627">
        <v>0</v>
      </c>
      <c r="F627">
        <v>51</v>
      </c>
      <c r="J627" s="31">
        <f>VLOOKUP(Datos[[#This Row],[Mes]],$M$2:$N$13,2,FALSE)</f>
        <v>44713</v>
      </c>
      <c r="K627" s="31" t="str">
        <f>VLOOKUP(Datos[[#This Row],[Region]],$P$7:$S$61,4,FALSE)</f>
        <v>51 - Ceuta</v>
      </c>
    </row>
    <row r="628" spans="1:11" x14ac:dyDescent="0.25">
      <c r="A628" t="s">
        <v>58</v>
      </c>
      <c r="B628" t="s">
        <v>18</v>
      </c>
      <c r="C628" t="s">
        <v>4</v>
      </c>
      <c r="D628">
        <v>0</v>
      </c>
      <c r="E628">
        <v>0</v>
      </c>
      <c r="F628">
        <v>52</v>
      </c>
      <c r="J628" s="31">
        <f>VLOOKUP(Datos[[#This Row],[Mes]],$M$2:$N$13,2,FALSE)</f>
        <v>44562</v>
      </c>
      <c r="K628" s="31" t="str">
        <f>VLOOKUP(Datos[[#This Row],[Region]],$P$7:$S$61,4,FALSE)</f>
        <v>52 - Melilla</v>
      </c>
    </row>
    <row r="629" spans="1:11" x14ac:dyDescent="0.25">
      <c r="A629" t="s">
        <v>58</v>
      </c>
      <c r="B629" t="s">
        <v>18</v>
      </c>
      <c r="C629" t="s">
        <v>5</v>
      </c>
      <c r="D629">
        <v>0</v>
      </c>
      <c r="E629">
        <v>0</v>
      </c>
      <c r="F629">
        <v>52</v>
      </c>
      <c r="J629" s="31">
        <f>VLOOKUP(Datos[[#This Row],[Mes]],$M$2:$N$13,2,FALSE)</f>
        <v>44593</v>
      </c>
      <c r="K629" s="31" t="str">
        <f>VLOOKUP(Datos[[#This Row],[Region]],$P$7:$S$61,4,FALSE)</f>
        <v>52 - Melilla</v>
      </c>
    </row>
    <row r="630" spans="1:11" x14ac:dyDescent="0.25">
      <c r="A630" t="s">
        <v>58</v>
      </c>
      <c r="B630" t="s">
        <v>18</v>
      </c>
      <c r="C630" t="s">
        <v>6</v>
      </c>
      <c r="D630">
        <v>0</v>
      </c>
      <c r="E630">
        <v>0</v>
      </c>
      <c r="F630">
        <v>52</v>
      </c>
      <c r="J630" s="31">
        <f>VLOOKUP(Datos[[#This Row],[Mes]],$M$2:$N$13,2,FALSE)</f>
        <v>44621</v>
      </c>
      <c r="K630" s="31" t="str">
        <f>VLOOKUP(Datos[[#This Row],[Region]],$P$7:$S$61,4,FALSE)</f>
        <v>52 - Melilla</v>
      </c>
    </row>
    <row r="631" spans="1:11" x14ac:dyDescent="0.25">
      <c r="A631" t="s">
        <v>58</v>
      </c>
      <c r="B631" t="s">
        <v>18</v>
      </c>
      <c r="C631" t="s">
        <v>7</v>
      </c>
      <c r="D631">
        <v>0</v>
      </c>
      <c r="E631">
        <v>0</v>
      </c>
      <c r="F631">
        <v>52</v>
      </c>
      <c r="J631" s="31">
        <f>VLOOKUP(Datos[[#This Row],[Mes]],$M$2:$N$13,2,FALSE)</f>
        <v>44652</v>
      </c>
      <c r="K631" s="31" t="str">
        <f>VLOOKUP(Datos[[#This Row],[Region]],$P$7:$S$61,4,FALSE)</f>
        <v>52 - Melilla</v>
      </c>
    </row>
    <row r="632" spans="1:11" x14ac:dyDescent="0.25">
      <c r="A632" t="s">
        <v>58</v>
      </c>
      <c r="B632" t="s">
        <v>18</v>
      </c>
      <c r="C632" t="s">
        <v>8</v>
      </c>
      <c r="D632">
        <v>0</v>
      </c>
      <c r="E632">
        <v>0</v>
      </c>
      <c r="F632">
        <v>52</v>
      </c>
      <c r="J632" s="31">
        <f>VLOOKUP(Datos[[#This Row],[Mes]],$M$2:$N$13,2,FALSE)</f>
        <v>44682</v>
      </c>
      <c r="K632" s="31" t="str">
        <f>VLOOKUP(Datos[[#This Row],[Region]],$P$7:$S$61,4,FALSE)</f>
        <v>52 - Melilla</v>
      </c>
    </row>
    <row r="633" spans="1:11" x14ac:dyDescent="0.25">
      <c r="A633" t="s">
        <v>58</v>
      </c>
      <c r="B633" t="s">
        <v>18</v>
      </c>
      <c r="C633" t="s">
        <v>9</v>
      </c>
      <c r="D633">
        <v>0</v>
      </c>
      <c r="E633">
        <v>0</v>
      </c>
      <c r="F633">
        <v>52</v>
      </c>
      <c r="J633" s="31">
        <f>VLOOKUP(Datos[[#This Row],[Mes]],$M$2:$N$13,2,FALSE)</f>
        <v>44713</v>
      </c>
      <c r="K633" s="31" t="str">
        <f>VLOOKUP(Datos[[#This Row],[Region]],$P$7:$S$61,4,FALSE)</f>
        <v>52 - Melilla</v>
      </c>
    </row>
    <row r="634" spans="1:11" x14ac:dyDescent="0.25">
      <c r="A634" t="s">
        <v>58</v>
      </c>
      <c r="B634" t="s">
        <v>21</v>
      </c>
      <c r="C634" t="s">
        <v>4</v>
      </c>
      <c r="D634">
        <v>0</v>
      </c>
      <c r="E634">
        <v>0</v>
      </c>
      <c r="F634">
        <v>52</v>
      </c>
      <c r="J634" s="31">
        <f>VLOOKUP(Datos[[#This Row],[Mes]],$M$2:$N$13,2,FALSE)</f>
        <v>44562</v>
      </c>
      <c r="K634" s="31" t="str">
        <f>VLOOKUP(Datos[[#This Row],[Region]],$P$7:$S$61,4,FALSE)</f>
        <v>52 - Melilla</v>
      </c>
    </row>
    <row r="635" spans="1:11" x14ac:dyDescent="0.25">
      <c r="A635" t="s">
        <v>58</v>
      </c>
      <c r="B635" t="s">
        <v>21</v>
      </c>
      <c r="C635" t="s">
        <v>5</v>
      </c>
      <c r="D635">
        <v>0</v>
      </c>
      <c r="E635">
        <v>0</v>
      </c>
      <c r="F635">
        <v>52</v>
      </c>
      <c r="J635" s="31">
        <f>VLOOKUP(Datos[[#This Row],[Mes]],$M$2:$N$13,2,FALSE)</f>
        <v>44593</v>
      </c>
      <c r="K635" s="31" t="str">
        <f>VLOOKUP(Datos[[#This Row],[Region]],$P$7:$S$61,4,FALSE)</f>
        <v>52 - Melilla</v>
      </c>
    </row>
    <row r="636" spans="1:11" x14ac:dyDescent="0.25">
      <c r="A636" t="s">
        <v>58</v>
      </c>
      <c r="B636" t="s">
        <v>21</v>
      </c>
      <c r="C636" t="s">
        <v>6</v>
      </c>
      <c r="D636">
        <v>0</v>
      </c>
      <c r="E636">
        <v>0</v>
      </c>
      <c r="F636">
        <v>52</v>
      </c>
      <c r="J636" s="31">
        <f>VLOOKUP(Datos[[#This Row],[Mes]],$M$2:$N$13,2,FALSE)</f>
        <v>44621</v>
      </c>
      <c r="K636" s="31" t="str">
        <f>VLOOKUP(Datos[[#This Row],[Region]],$P$7:$S$61,4,FALSE)</f>
        <v>52 - Melilla</v>
      </c>
    </row>
    <row r="637" spans="1:11" x14ac:dyDescent="0.25">
      <c r="A637" t="s">
        <v>58</v>
      </c>
      <c r="B637" t="s">
        <v>21</v>
      </c>
      <c r="C637" t="s">
        <v>7</v>
      </c>
      <c r="D637">
        <v>0</v>
      </c>
      <c r="E637">
        <v>0</v>
      </c>
      <c r="F637">
        <v>52</v>
      </c>
      <c r="J637" s="31">
        <f>VLOOKUP(Datos[[#This Row],[Mes]],$M$2:$N$13,2,FALSE)</f>
        <v>44652</v>
      </c>
      <c r="K637" s="31" t="str">
        <f>VLOOKUP(Datos[[#This Row],[Region]],$P$7:$S$61,4,FALSE)</f>
        <v>52 - Melilla</v>
      </c>
    </row>
    <row r="638" spans="1:11" x14ac:dyDescent="0.25">
      <c r="A638" t="s">
        <v>58</v>
      </c>
      <c r="B638" t="s">
        <v>21</v>
      </c>
      <c r="C638" t="s">
        <v>8</v>
      </c>
      <c r="D638">
        <v>0</v>
      </c>
      <c r="E638">
        <v>0</v>
      </c>
      <c r="F638">
        <v>52</v>
      </c>
      <c r="J638" s="31">
        <f>VLOOKUP(Datos[[#This Row],[Mes]],$M$2:$N$13,2,FALSE)</f>
        <v>44682</v>
      </c>
      <c r="K638" s="31" t="str">
        <f>VLOOKUP(Datos[[#This Row],[Region]],$P$7:$S$61,4,FALSE)</f>
        <v>52 - Melilla</v>
      </c>
    </row>
    <row r="639" spans="1:11" x14ac:dyDescent="0.25">
      <c r="A639" t="s">
        <v>58</v>
      </c>
      <c r="B639" t="s">
        <v>21</v>
      </c>
      <c r="C639" t="s">
        <v>9</v>
      </c>
      <c r="D639">
        <v>0</v>
      </c>
      <c r="E639">
        <v>0</v>
      </c>
      <c r="F639">
        <v>52</v>
      </c>
      <c r="J639" s="31">
        <f>VLOOKUP(Datos[[#This Row],[Mes]],$M$2:$N$13,2,FALSE)</f>
        <v>44713</v>
      </c>
      <c r="K639" s="31" t="str">
        <f>VLOOKUP(Datos[[#This Row],[Region]],$P$7:$S$61,4,FALSE)</f>
        <v>52 - Melilla</v>
      </c>
    </row>
    <row r="640" spans="1:11" x14ac:dyDescent="0.25">
      <c r="A640" t="s">
        <v>107</v>
      </c>
      <c r="B640" t="s">
        <v>20</v>
      </c>
      <c r="C640" t="s">
        <v>7</v>
      </c>
      <c r="D640">
        <v>8.68</v>
      </c>
      <c r="E640">
        <v>0</v>
      </c>
      <c r="F640">
        <v>19</v>
      </c>
      <c r="G640">
        <v>8.68</v>
      </c>
      <c r="J640" s="31">
        <f>VLOOKUP(Datos[[#This Row],[Mes]],$M$2:$N$13,2,FALSE)</f>
        <v>44652</v>
      </c>
      <c r="K640" s="31" t="str">
        <f>VLOOKUP(Datos[[#This Row],[Region]],$P$7:$S$61,4,FALSE)</f>
        <v>19 - Guadalajara</v>
      </c>
    </row>
    <row r="641" spans="1:11" x14ac:dyDescent="0.25">
      <c r="A641" t="s">
        <v>109</v>
      </c>
      <c r="B641" t="s">
        <v>19</v>
      </c>
      <c r="C641" t="s">
        <v>4</v>
      </c>
      <c r="D641">
        <v>1551133</v>
      </c>
      <c r="E641">
        <v>1495797</v>
      </c>
      <c r="F641">
        <v>10</v>
      </c>
      <c r="G641">
        <v>1551133</v>
      </c>
      <c r="H641">
        <v>1495797</v>
      </c>
      <c r="J641" s="31">
        <f>VLOOKUP(Datos[[#This Row],[Mes]],$M$2:$N$13,2,FALSE)</f>
        <v>44562</v>
      </c>
      <c r="K641" s="31" t="str">
        <f>VLOOKUP(Datos[[#This Row],[Region]],$P$7:$S$61,4,FALSE)</f>
        <v>10 - Cáceres</v>
      </c>
    </row>
    <row r="642" spans="1:11" x14ac:dyDescent="0.25">
      <c r="A642" t="s">
        <v>109</v>
      </c>
      <c r="B642" t="s">
        <v>19</v>
      </c>
      <c r="C642" t="s">
        <v>5</v>
      </c>
      <c r="D642">
        <v>1381839</v>
      </c>
      <c r="E642">
        <v>1330565</v>
      </c>
      <c r="F642">
        <v>10</v>
      </c>
      <c r="G642">
        <v>1381839</v>
      </c>
      <c r="H642">
        <v>1330565</v>
      </c>
      <c r="J642" s="31">
        <f>VLOOKUP(Datos[[#This Row],[Mes]],$M$2:$N$13,2,FALSE)</f>
        <v>44593</v>
      </c>
      <c r="K642" s="31" t="str">
        <f>VLOOKUP(Datos[[#This Row],[Region]],$P$7:$S$61,4,FALSE)</f>
        <v>10 - Cáceres</v>
      </c>
    </row>
    <row r="643" spans="1:11" x14ac:dyDescent="0.25">
      <c r="A643" t="s">
        <v>109</v>
      </c>
      <c r="B643" t="s">
        <v>19</v>
      </c>
      <c r="C643" t="s">
        <v>6</v>
      </c>
      <c r="D643">
        <v>965654</v>
      </c>
      <c r="E643">
        <v>925743</v>
      </c>
      <c r="F643">
        <v>10</v>
      </c>
      <c r="G643">
        <v>965654</v>
      </c>
      <c r="H643">
        <v>925743</v>
      </c>
      <c r="J643" s="31">
        <f>VLOOKUP(Datos[[#This Row],[Mes]],$M$2:$N$13,2,FALSE)</f>
        <v>44621</v>
      </c>
      <c r="K643" s="31" t="str">
        <f>VLOOKUP(Datos[[#This Row],[Region]],$P$7:$S$61,4,FALSE)</f>
        <v>10 - Cáceres</v>
      </c>
    </row>
    <row r="644" spans="1:11" x14ac:dyDescent="0.25">
      <c r="A644" t="s">
        <v>109</v>
      </c>
      <c r="B644" t="s">
        <v>19</v>
      </c>
      <c r="C644" t="s">
        <v>7</v>
      </c>
      <c r="D644">
        <v>748956</v>
      </c>
      <c r="E644">
        <v>720109</v>
      </c>
      <c r="F644">
        <v>10</v>
      </c>
      <c r="G644">
        <v>748956</v>
      </c>
      <c r="H644">
        <v>720109</v>
      </c>
      <c r="J644" s="31">
        <f>VLOOKUP(Datos[[#This Row],[Mes]],$M$2:$N$13,2,FALSE)</f>
        <v>44652</v>
      </c>
      <c r="K644" s="31" t="str">
        <f>VLOOKUP(Datos[[#This Row],[Region]],$P$7:$S$61,4,FALSE)</f>
        <v>10 - Cáceres</v>
      </c>
    </row>
    <row r="645" spans="1:11" x14ac:dyDescent="0.25">
      <c r="A645" t="s">
        <v>109</v>
      </c>
      <c r="B645" t="s">
        <v>19</v>
      </c>
      <c r="C645" t="s">
        <v>8</v>
      </c>
      <c r="D645">
        <v>1352797</v>
      </c>
      <c r="E645">
        <v>1301003</v>
      </c>
      <c r="F645">
        <v>10</v>
      </c>
      <c r="G645">
        <v>1352797</v>
      </c>
      <c r="H645">
        <v>1301003</v>
      </c>
      <c r="J645" s="31">
        <f>VLOOKUP(Datos[[#This Row],[Mes]],$M$2:$N$13,2,FALSE)</f>
        <v>44682</v>
      </c>
      <c r="K645" s="31" t="str">
        <f>VLOOKUP(Datos[[#This Row],[Region]],$P$7:$S$61,4,FALSE)</f>
        <v>10 - Cáceres</v>
      </c>
    </row>
    <row r="646" spans="1:11" x14ac:dyDescent="0.25">
      <c r="A646" t="s">
        <v>109</v>
      </c>
      <c r="B646" t="s">
        <v>19</v>
      </c>
      <c r="C646" t="s">
        <v>9</v>
      </c>
      <c r="D646">
        <v>1429685</v>
      </c>
      <c r="E646">
        <v>1371396</v>
      </c>
      <c r="F646">
        <v>10</v>
      </c>
      <c r="G646">
        <v>1429685</v>
      </c>
      <c r="H646">
        <v>1371396</v>
      </c>
      <c r="J646" s="31">
        <f>VLOOKUP(Datos[[#This Row],[Mes]],$M$2:$N$13,2,FALSE)</f>
        <v>44713</v>
      </c>
      <c r="K646" s="31" t="str">
        <f>VLOOKUP(Datos[[#This Row],[Region]],$P$7:$S$61,4,FALSE)</f>
        <v>10 - Cáceres</v>
      </c>
    </row>
    <row r="647" spans="1:11" x14ac:dyDescent="0.25">
      <c r="A647" t="s">
        <v>107</v>
      </c>
      <c r="B647" t="s">
        <v>19</v>
      </c>
      <c r="C647" t="s">
        <v>4</v>
      </c>
      <c r="D647">
        <v>783415</v>
      </c>
      <c r="E647">
        <v>732544</v>
      </c>
      <c r="F647">
        <v>19</v>
      </c>
      <c r="G647">
        <v>783415</v>
      </c>
      <c r="H647">
        <v>732544</v>
      </c>
      <c r="J647" s="31">
        <f>VLOOKUP(Datos[[#This Row],[Mes]],$M$2:$N$13,2,FALSE)</f>
        <v>44562</v>
      </c>
      <c r="K647" s="31" t="str">
        <f>VLOOKUP(Datos[[#This Row],[Region]],$P$7:$S$61,4,FALSE)</f>
        <v>19 - Guadalajara</v>
      </c>
    </row>
    <row r="648" spans="1:11" x14ac:dyDescent="0.25">
      <c r="A648" t="s">
        <v>107</v>
      </c>
      <c r="B648" t="s">
        <v>19</v>
      </c>
      <c r="C648" t="s">
        <v>5</v>
      </c>
      <c r="D648">
        <v>656137</v>
      </c>
      <c r="E648">
        <v>610072</v>
      </c>
      <c r="F648">
        <v>19</v>
      </c>
      <c r="G648">
        <v>656137</v>
      </c>
      <c r="H648">
        <v>610072</v>
      </c>
      <c r="J648" s="31">
        <f>VLOOKUP(Datos[[#This Row],[Mes]],$M$2:$N$13,2,FALSE)</f>
        <v>44593</v>
      </c>
      <c r="K648" s="31" t="str">
        <f>VLOOKUP(Datos[[#This Row],[Region]],$P$7:$S$61,4,FALSE)</f>
        <v>19 - Guadalajara</v>
      </c>
    </row>
    <row r="649" spans="1:11" x14ac:dyDescent="0.25">
      <c r="A649" t="s">
        <v>107</v>
      </c>
      <c r="B649" t="s">
        <v>19</v>
      </c>
      <c r="C649" t="s">
        <v>6</v>
      </c>
      <c r="D649">
        <v>483704</v>
      </c>
      <c r="E649">
        <v>437140</v>
      </c>
      <c r="F649">
        <v>19</v>
      </c>
      <c r="G649">
        <v>483704</v>
      </c>
      <c r="H649">
        <v>437140</v>
      </c>
      <c r="J649" s="31">
        <f>VLOOKUP(Datos[[#This Row],[Mes]],$M$2:$N$13,2,FALSE)</f>
        <v>44621</v>
      </c>
      <c r="K649" s="31" t="str">
        <f>VLOOKUP(Datos[[#This Row],[Region]],$P$7:$S$61,4,FALSE)</f>
        <v>19 - Guadalajara</v>
      </c>
    </row>
    <row r="650" spans="1:11" x14ac:dyDescent="0.25">
      <c r="A650" t="s">
        <v>107</v>
      </c>
      <c r="B650" t="s">
        <v>19</v>
      </c>
      <c r="C650" t="s">
        <v>7</v>
      </c>
      <c r="D650">
        <v>468755</v>
      </c>
      <c r="E650">
        <v>423773</v>
      </c>
      <c r="F650">
        <v>19</v>
      </c>
      <c r="G650">
        <v>468755</v>
      </c>
      <c r="H650">
        <v>423773</v>
      </c>
      <c r="J650" s="31">
        <f>VLOOKUP(Datos[[#This Row],[Mes]],$M$2:$N$13,2,FALSE)</f>
        <v>44652</v>
      </c>
      <c r="K650" s="31" t="str">
        <f>VLOOKUP(Datos[[#This Row],[Region]],$P$7:$S$61,4,FALSE)</f>
        <v>19 - Guadalajara</v>
      </c>
    </row>
    <row r="651" spans="1:11" x14ac:dyDescent="0.25">
      <c r="A651" t="s">
        <v>107</v>
      </c>
      <c r="B651" t="s">
        <v>19</v>
      </c>
      <c r="C651" t="s">
        <v>8</v>
      </c>
      <c r="D651">
        <v>158291</v>
      </c>
      <c r="E651">
        <v>142952</v>
      </c>
      <c r="F651">
        <v>19</v>
      </c>
      <c r="G651">
        <v>158291</v>
      </c>
      <c r="H651">
        <v>142952</v>
      </c>
      <c r="J651" s="31">
        <f>VLOOKUP(Datos[[#This Row],[Mes]],$M$2:$N$13,2,FALSE)</f>
        <v>44682</v>
      </c>
      <c r="K651" s="31" t="str">
        <f>VLOOKUP(Datos[[#This Row],[Region]],$P$7:$S$61,4,FALSE)</f>
        <v>19 - Guadalajara</v>
      </c>
    </row>
    <row r="652" spans="1:11" x14ac:dyDescent="0.25">
      <c r="A652" t="s">
        <v>107</v>
      </c>
      <c r="B652" t="s">
        <v>19</v>
      </c>
      <c r="C652" t="s">
        <v>9</v>
      </c>
      <c r="D652">
        <v>471172</v>
      </c>
      <c r="E652">
        <v>438856</v>
      </c>
      <c r="F652">
        <v>19</v>
      </c>
      <c r="G652">
        <v>471172</v>
      </c>
      <c r="H652">
        <v>438856</v>
      </c>
      <c r="J652" s="31">
        <f>VLOOKUP(Datos[[#This Row],[Mes]],$M$2:$N$13,2,FALSE)</f>
        <v>44713</v>
      </c>
      <c r="K652" s="31" t="str">
        <f>VLOOKUP(Datos[[#This Row],[Region]],$P$7:$S$61,4,FALSE)</f>
        <v>19 - Guadalajara</v>
      </c>
    </row>
    <row r="653" spans="1:11" x14ac:dyDescent="0.25">
      <c r="A653" t="s">
        <v>106</v>
      </c>
      <c r="B653" t="s">
        <v>19</v>
      </c>
      <c r="C653" t="s">
        <v>4</v>
      </c>
      <c r="D653">
        <v>2312082</v>
      </c>
      <c r="E653">
        <v>2226987</v>
      </c>
      <c r="F653">
        <v>43</v>
      </c>
      <c r="G653">
        <v>2312082</v>
      </c>
      <c r="H653">
        <v>2226987</v>
      </c>
      <c r="J653" s="31">
        <f>VLOOKUP(Datos[[#This Row],[Mes]],$M$2:$N$13,2,FALSE)</f>
        <v>44562</v>
      </c>
      <c r="K653" s="31" t="str">
        <f>VLOOKUP(Datos[[#This Row],[Region]],$P$7:$S$61,4,FALSE)</f>
        <v>43 - Tarragona</v>
      </c>
    </row>
    <row r="654" spans="1:11" x14ac:dyDescent="0.25">
      <c r="A654" t="s">
        <v>106</v>
      </c>
      <c r="B654" t="s">
        <v>19</v>
      </c>
      <c r="C654" t="s">
        <v>5</v>
      </c>
      <c r="D654">
        <v>1975717</v>
      </c>
      <c r="E654">
        <v>1895228</v>
      </c>
      <c r="F654">
        <v>43</v>
      </c>
      <c r="G654">
        <v>1975717</v>
      </c>
      <c r="H654">
        <v>1895228</v>
      </c>
      <c r="J654" s="31">
        <f>VLOOKUP(Datos[[#This Row],[Mes]],$M$2:$N$13,2,FALSE)</f>
        <v>44593</v>
      </c>
      <c r="K654" s="31" t="str">
        <f>VLOOKUP(Datos[[#This Row],[Region]],$P$7:$S$61,4,FALSE)</f>
        <v>43 - Tarragona</v>
      </c>
    </row>
    <row r="655" spans="1:11" x14ac:dyDescent="0.25">
      <c r="A655" t="s">
        <v>106</v>
      </c>
      <c r="B655" t="s">
        <v>19</v>
      </c>
      <c r="C655" t="s">
        <v>6</v>
      </c>
      <c r="D655">
        <v>2071459</v>
      </c>
      <c r="E655">
        <v>1991077</v>
      </c>
      <c r="F655">
        <v>43</v>
      </c>
      <c r="G655">
        <v>2071459</v>
      </c>
      <c r="H655">
        <v>1991077</v>
      </c>
      <c r="J655" s="31">
        <f>VLOOKUP(Datos[[#This Row],[Mes]],$M$2:$N$13,2,FALSE)</f>
        <v>44621</v>
      </c>
      <c r="K655" s="31" t="str">
        <f>VLOOKUP(Datos[[#This Row],[Region]],$P$7:$S$61,4,FALSE)</f>
        <v>43 - Tarragona</v>
      </c>
    </row>
    <row r="656" spans="1:11" x14ac:dyDescent="0.25">
      <c r="A656" t="s">
        <v>106</v>
      </c>
      <c r="B656" t="s">
        <v>19</v>
      </c>
      <c r="C656" t="s">
        <v>7</v>
      </c>
      <c r="D656">
        <v>2043046</v>
      </c>
      <c r="E656">
        <v>1984860</v>
      </c>
      <c r="F656">
        <v>43</v>
      </c>
      <c r="G656">
        <v>2043046</v>
      </c>
      <c r="H656">
        <v>1984860</v>
      </c>
      <c r="J656" s="31">
        <f>VLOOKUP(Datos[[#This Row],[Mes]],$M$2:$N$13,2,FALSE)</f>
        <v>44652</v>
      </c>
      <c r="K656" s="31" t="str">
        <f>VLOOKUP(Datos[[#This Row],[Region]],$P$7:$S$61,4,FALSE)</f>
        <v>43 - Tarragona</v>
      </c>
    </row>
    <row r="657" spans="1:11" x14ac:dyDescent="0.25">
      <c r="A657" t="s">
        <v>106</v>
      </c>
      <c r="B657" t="s">
        <v>19</v>
      </c>
      <c r="C657" t="s">
        <v>8</v>
      </c>
      <c r="D657">
        <v>1402250</v>
      </c>
      <c r="E657">
        <v>1344296</v>
      </c>
      <c r="F657">
        <v>43</v>
      </c>
      <c r="G657">
        <v>1402250</v>
      </c>
      <c r="H657">
        <v>1344296</v>
      </c>
      <c r="J657" s="31">
        <f>VLOOKUP(Datos[[#This Row],[Mes]],$M$2:$N$13,2,FALSE)</f>
        <v>44682</v>
      </c>
      <c r="K657" s="31" t="str">
        <f>VLOOKUP(Datos[[#This Row],[Region]],$P$7:$S$61,4,FALSE)</f>
        <v>43 - Tarragona</v>
      </c>
    </row>
    <row r="658" spans="1:11" x14ac:dyDescent="0.25">
      <c r="A658" t="s">
        <v>106</v>
      </c>
      <c r="B658" t="s">
        <v>19</v>
      </c>
      <c r="C658" t="s">
        <v>9</v>
      </c>
      <c r="D658">
        <v>1848929</v>
      </c>
      <c r="E658">
        <v>1764811</v>
      </c>
      <c r="F658">
        <v>43</v>
      </c>
      <c r="G658">
        <v>1848929</v>
      </c>
      <c r="H658">
        <v>1764811</v>
      </c>
      <c r="J658" s="31">
        <f>VLOOKUP(Datos[[#This Row],[Mes]],$M$2:$N$13,2,FALSE)</f>
        <v>44713</v>
      </c>
      <c r="K658" s="31" t="str">
        <f>VLOOKUP(Datos[[#This Row],[Region]],$P$7:$S$61,4,FALSE)</f>
        <v>43 - Tarragona</v>
      </c>
    </row>
    <row r="659" spans="1:11" x14ac:dyDescent="0.25">
      <c r="A659" t="s">
        <v>110</v>
      </c>
      <c r="B659" t="s">
        <v>19</v>
      </c>
      <c r="C659" t="s">
        <v>4</v>
      </c>
      <c r="D659">
        <v>735165</v>
      </c>
      <c r="E659">
        <v>706403</v>
      </c>
      <c r="F659">
        <v>46</v>
      </c>
      <c r="G659">
        <v>735165</v>
      </c>
      <c r="H659">
        <v>706403</v>
      </c>
      <c r="J659" s="31">
        <f>VLOOKUP(Datos[[#This Row],[Mes]],$M$2:$N$13,2,FALSE)</f>
        <v>44562</v>
      </c>
      <c r="K659" s="31" t="str">
        <f>VLOOKUP(Datos[[#This Row],[Region]],$P$7:$S$61,4,FALSE)</f>
        <v>46 - Valencia/València</v>
      </c>
    </row>
    <row r="660" spans="1:11" x14ac:dyDescent="0.25">
      <c r="A660" t="s">
        <v>110</v>
      </c>
      <c r="B660" t="s">
        <v>19</v>
      </c>
      <c r="C660" t="s">
        <v>5</v>
      </c>
      <c r="D660">
        <v>699883</v>
      </c>
      <c r="E660">
        <v>672417</v>
      </c>
      <c r="F660">
        <v>46</v>
      </c>
      <c r="G660">
        <v>699883</v>
      </c>
      <c r="H660">
        <v>672417</v>
      </c>
      <c r="J660" s="31">
        <f>VLOOKUP(Datos[[#This Row],[Mes]],$M$2:$N$13,2,FALSE)</f>
        <v>44593</v>
      </c>
      <c r="K660" s="31" t="str">
        <f>VLOOKUP(Datos[[#This Row],[Region]],$P$7:$S$61,4,FALSE)</f>
        <v>46 - Valencia/València</v>
      </c>
    </row>
    <row r="661" spans="1:11" x14ac:dyDescent="0.25">
      <c r="A661" t="s">
        <v>110</v>
      </c>
      <c r="B661" t="s">
        <v>19</v>
      </c>
      <c r="C661" t="s">
        <v>6</v>
      </c>
      <c r="D661">
        <v>142413</v>
      </c>
      <c r="E661">
        <v>128462</v>
      </c>
      <c r="F661">
        <v>46</v>
      </c>
      <c r="G661">
        <v>142413</v>
      </c>
      <c r="H661">
        <v>128462</v>
      </c>
      <c r="J661" s="31">
        <f>VLOOKUP(Datos[[#This Row],[Mes]],$M$2:$N$13,2,FALSE)</f>
        <v>44621</v>
      </c>
      <c r="K661" s="31" t="str">
        <f>VLOOKUP(Datos[[#This Row],[Region]],$P$7:$S$61,4,FALSE)</f>
        <v>46 - Valencia/València</v>
      </c>
    </row>
    <row r="662" spans="1:11" x14ac:dyDescent="0.25">
      <c r="A662" t="s">
        <v>110</v>
      </c>
      <c r="B662" t="s">
        <v>19</v>
      </c>
      <c r="C662" t="s">
        <v>7</v>
      </c>
      <c r="D662">
        <v>499350</v>
      </c>
      <c r="E662">
        <v>473939</v>
      </c>
      <c r="F662">
        <v>46</v>
      </c>
      <c r="G662">
        <v>499350</v>
      </c>
      <c r="H662">
        <v>473939</v>
      </c>
      <c r="J662" s="31">
        <f>VLOOKUP(Datos[[#This Row],[Mes]],$M$2:$N$13,2,FALSE)</f>
        <v>44652</v>
      </c>
      <c r="K662" s="31" t="str">
        <f>VLOOKUP(Datos[[#This Row],[Region]],$P$7:$S$61,4,FALSE)</f>
        <v>46 - Valencia/València</v>
      </c>
    </row>
    <row r="663" spans="1:11" x14ac:dyDescent="0.25">
      <c r="A663" t="s">
        <v>110</v>
      </c>
      <c r="B663" t="s">
        <v>19</v>
      </c>
      <c r="C663" t="s">
        <v>8</v>
      </c>
      <c r="D663">
        <v>762445</v>
      </c>
      <c r="E663">
        <v>733093</v>
      </c>
      <c r="F663">
        <v>46</v>
      </c>
      <c r="G663">
        <v>762445</v>
      </c>
      <c r="H663">
        <v>733093</v>
      </c>
      <c r="J663" s="31">
        <f>VLOOKUP(Datos[[#This Row],[Mes]],$M$2:$N$13,2,FALSE)</f>
        <v>44682</v>
      </c>
      <c r="K663" s="31" t="str">
        <f>VLOOKUP(Datos[[#This Row],[Region]],$P$7:$S$61,4,FALSE)</f>
        <v>46 - Valencia/València</v>
      </c>
    </row>
    <row r="664" spans="1:11" x14ac:dyDescent="0.25">
      <c r="A664" t="s">
        <v>110</v>
      </c>
      <c r="B664" t="s">
        <v>19</v>
      </c>
      <c r="C664" t="s">
        <v>9</v>
      </c>
      <c r="D664">
        <v>786200.21</v>
      </c>
      <c r="E664">
        <v>756399.99</v>
      </c>
      <c r="F664">
        <v>46</v>
      </c>
      <c r="G664">
        <v>786200.21</v>
      </c>
      <c r="H664">
        <v>756399.99</v>
      </c>
      <c r="J664" s="31">
        <f>VLOOKUP(Datos[[#This Row],[Mes]],$M$2:$N$13,2,FALSE)</f>
        <v>44713</v>
      </c>
      <c r="K664" s="31" t="str">
        <f>VLOOKUP(Datos[[#This Row],[Region]],$P$7:$S$61,4,FALSE)</f>
        <v>46 - Valencia/València</v>
      </c>
    </row>
    <row r="665" spans="1:11" x14ac:dyDescent="0.25">
      <c r="A665" t="s">
        <v>68</v>
      </c>
      <c r="B665" t="s">
        <v>23</v>
      </c>
      <c r="C665" t="s">
        <v>4</v>
      </c>
      <c r="D665">
        <v>1428.03</v>
      </c>
      <c r="E665">
        <v>1298.21</v>
      </c>
      <c r="F665">
        <v>3</v>
      </c>
      <c r="G665">
        <v>1428.03</v>
      </c>
      <c r="H665">
        <v>1298.21</v>
      </c>
      <c r="J665" s="31">
        <f>VLOOKUP(Datos[[#This Row],[Mes]],$M$2:$N$13,2,FALSE)</f>
        <v>44562</v>
      </c>
      <c r="K665" s="31" t="str">
        <f>VLOOKUP(Datos[[#This Row],[Region]],$P$7:$S$61,4,FALSE)</f>
        <v>03 - Alicante/Alacant</v>
      </c>
    </row>
    <row r="666" spans="1:11" x14ac:dyDescent="0.25">
      <c r="A666" t="s">
        <v>68</v>
      </c>
      <c r="B666" t="s">
        <v>23</v>
      </c>
      <c r="C666" t="s">
        <v>5</v>
      </c>
      <c r="D666">
        <v>4645.46</v>
      </c>
      <c r="E666">
        <v>4223.1499999999996</v>
      </c>
      <c r="F666">
        <v>3</v>
      </c>
      <c r="G666">
        <v>4645.46</v>
      </c>
      <c r="H666">
        <v>4223.1499999999996</v>
      </c>
      <c r="J666" s="31">
        <f>VLOOKUP(Datos[[#This Row],[Mes]],$M$2:$N$13,2,FALSE)</f>
        <v>44593</v>
      </c>
      <c r="K666" s="31" t="str">
        <f>VLOOKUP(Datos[[#This Row],[Region]],$P$7:$S$61,4,FALSE)</f>
        <v>03 - Alicante/Alacant</v>
      </c>
    </row>
    <row r="667" spans="1:11" x14ac:dyDescent="0.25">
      <c r="A667" t="s">
        <v>68</v>
      </c>
      <c r="B667" t="s">
        <v>23</v>
      </c>
      <c r="C667" t="s">
        <v>6</v>
      </c>
      <c r="D667">
        <v>6196.51</v>
      </c>
      <c r="E667">
        <v>5633.19</v>
      </c>
      <c r="F667">
        <v>3</v>
      </c>
      <c r="G667">
        <v>6196.51</v>
      </c>
      <c r="H667">
        <v>5633.19</v>
      </c>
      <c r="J667" s="31">
        <f>VLOOKUP(Datos[[#This Row],[Mes]],$M$2:$N$13,2,FALSE)</f>
        <v>44621</v>
      </c>
      <c r="K667" s="31" t="str">
        <f>VLOOKUP(Datos[[#This Row],[Region]],$P$7:$S$61,4,FALSE)</f>
        <v>03 - Alicante/Alacant</v>
      </c>
    </row>
    <row r="668" spans="1:11" x14ac:dyDescent="0.25">
      <c r="A668" t="s">
        <v>68</v>
      </c>
      <c r="B668" t="s">
        <v>23</v>
      </c>
      <c r="C668" t="s">
        <v>7</v>
      </c>
      <c r="D668">
        <v>10738.83</v>
      </c>
      <c r="E668">
        <v>9762.57</v>
      </c>
      <c r="F668">
        <v>3</v>
      </c>
      <c r="G668">
        <v>10738.83</v>
      </c>
      <c r="H668">
        <v>9762.57</v>
      </c>
      <c r="J668" s="31">
        <f>VLOOKUP(Datos[[#This Row],[Mes]],$M$2:$N$13,2,FALSE)</f>
        <v>44652</v>
      </c>
      <c r="K668" s="31" t="str">
        <f>VLOOKUP(Datos[[#This Row],[Region]],$P$7:$S$61,4,FALSE)</f>
        <v>03 - Alicante/Alacant</v>
      </c>
    </row>
    <row r="669" spans="1:11" x14ac:dyDescent="0.25">
      <c r="A669" t="s">
        <v>68</v>
      </c>
      <c r="B669" t="s">
        <v>23</v>
      </c>
      <c r="C669" t="s">
        <v>8</v>
      </c>
      <c r="D669">
        <v>14463.32</v>
      </c>
      <c r="E669">
        <v>13148.47</v>
      </c>
      <c r="F669">
        <v>3</v>
      </c>
      <c r="G669">
        <v>14463.32</v>
      </c>
      <c r="H669">
        <v>13148.47</v>
      </c>
      <c r="J669" s="31">
        <f>VLOOKUP(Datos[[#This Row],[Mes]],$M$2:$N$13,2,FALSE)</f>
        <v>44682</v>
      </c>
      <c r="K669" s="31" t="str">
        <f>VLOOKUP(Datos[[#This Row],[Region]],$P$7:$S$61,4,FALSE)</f>
        <v>03 - Alicante/Alacant</v>
      </c>
    </row>
    <row r="670" spans="1:11" x14ac:dyDescent="0.25">
      <c r="A670" t="s">
        <v>68</v>
      </c>
      <c r="B670" t="s">
        <v>23</v>
      </c>
      <c r="C670" t="s">
        <v>9</v>
      </c>
      <c r="D670">
        <v>12561.36</v>
      </c>
      <c r="E670">
        <v>11419.42</v>
      </c>
      <c r="F670">
        <v>3</v>
      </c>
      <c r="G670">
        <v>12561.36</v>
      </c>
      <c r="H670">
        <v>11419.42</v>
      </c>
      <c r="J670" s="31">
        <f>VLOOKUP(Datos[[#This Row],[Mes]],$M$2:$N$13,2,FALSE)</f>
        <v>44713</v>
      </c>
      <c r="K670" s="31" t="str">
        <f>VLOOKUP(Datos[[#This Row],[Region]],$P$7:$S$61,4,FALSE)</f>
        <v>03 - Alicante/Alacant</v>
      </c>
    </row>
    <row r="671" spans="1:11" x14ac:dyDescent="0.25">
      <c r="A671" t="s">
        <v>178</v>
      </c>
      <c r="B671" t="s">
        <v>23</v>
      </c>
      <c r="C671" t="s">
        <v>4</v>
      </c>
      <c r="D671">
        <v>28764.87</v>
      </c>
      <c r="E671">
        <v>26149.88</v>
      </c>
      <c r="F671">
        <v>6</v>
      </c>
      <c r="G671">
        <v>28764.87</v>
      </c>
      <c r="H671">
        <v>26149.88</v>
      </c>
      <c r="J671" s="31">
        <f>VLOOKUP(Datos[[#This Row],[Mes]],$M$2:$N$13,2,FALSE)</f>
        <v>44562</v>
      </c>
      <c r="K671" s="31" t="str">
        <f>VLOOKUP(Datos[[#This Row],[Region]],$P$7:$S$61,4,FALSE)</f>
        <v>06 - Badajoz</v>
      </c>
    </row>
    <row r="672" spans="1:11" x14ac:dyDescent="0.25">
      <c r="A672" t="s">
        <v>178</v>
      </c>
      <c r="B672" t="s">
        <v>23</v>
      </c>
      <c r="C672" t="s">
        <v>5</v>
      </c>
      <c r="D672">
        <v>50443.4</v>
      </c>
      <c r="E672">
        <v>45857.64</v>
      </c>
      <c r="F672">
        <v>6</v>
      </c>
      <c r="G672">
        <v>50443.4</v>
      </c>
      <c r="H672">
        <v>45857.64</v>
      </c>
      <c r="J672" s="31">
        <f>VLOOKUP(Datos[[#This Row],[Mes]],$M$2:$N$13,2,FALSE)</f>
        <v>44593</v>
      </c>
      <c r="K672" s="31" t="str">
        <f>VLOOKUP(Datos[[#This Row],[Region]],$P$7:$S$61,4,FALSE)</f>
        <v>06 - Badajoz</v>
      </c>
    </row>
    <row r="673" spans="1:11" x14ac:dyDescent="0.25">
      <c r="A673" t="s">
        <v>178</v>
      </c>
      <c r="B673" t="s">
        <v>23</v>
      </c>
      <c r="C673" t="s">
        <v>6</v>
      </c>
      <c r="D673">
        <v>40130.269999999997</v>
      </c>
      <c r="E673">
        <v>36482.06</v>
      </c>
      <c r="F673">
        <v>6</v>
      </c>
      <c r="G673">
        <v>40130.269999999997</v>
      </c>
      <c r="H673">
        <v>36482.06</v>
      </c>
      <c r="J673" s="31">
        <f>VLOOKUP(Datos[[#This Row],[Mes]],$M$2:$N$13,2,FALSE)</f>
        <v>44621</v>
      </c>
      <c r="K673" s="31" t="str">
        <f>VLOOKUP(Datos[[#This Row],[Region]],$P$7:$S$61,4,FALSE)</f>
        <v>06 - Badajoz</v>
      </c>
    </row>
    <row r="674" spans="1:11" x14ac:dyDescent="0.25">
      <c r="A674" t="s">
        <v>178</v>
      </c>
      <c r="B674" t="s">
        <v>23</v>
      </c>
      <c r="C674" t="s">
        <v>7</v>
      </c>
      <c r="D674">
        <v>157716.70000000001</v>
      </c>
      <c r="E674">
        <v>143378.82</v>
      </c>
      <c r="F674">
        <v>6</v>
      </c>
      <c r="G674">
        <v>157716.70000000001</v>
      </c>
      <c r="H674">
        <v>143378.82</v>
      </c>
      <c r="J674" s="31">
        <f>VLOOKUP(Datos[[#This Row],[Mes]],$M$2:$N$13,2,FALSE)</f>
        <v>44652</v>
      </c>
      <c r="K674" s="31" t="str">
        <f>VLOOKUP(Datos[[#This Row],[Region]],$P$7:$S$61,4,FALSE)</f>
        <v>06 - Badajoz</v>
      </c>
    </row>
    <row r="675" spans="1:11" x14ac:dyDescent="0.25">
      <c r="A675" t="s">
        <v>178</v>
      </c>
      <c r="B675" t="s">
        <v>23</v>
      </c>
      <c r="C675" t="s">
        <v>8</v>
      </c>
      <c r="D675">
        <v>198670.79</v>
      </c>
      <c r="E675">
        <v>180609.81</v>
      </c>
      <c r="F675">
        <v>6</v>
      </c>
      <c r="G675">
        <v>198670.79</v>
      </c>
      <c r="H675">
        <v>180609.81</v>
      </c>
      <c r="J675" s="31">
        <f>VLOOKUP(Datos[[#This Row],[Mes]],$M$2:$N$13,2,FALSE)</f>
        <v>44682</v>
      </c>
      <c r="K675" s="31" t="str">
        <f>VLOOKUP(Datos[[#This Row],[Region]],$P$7:$S$61,4,FALSE)</f>
        <v>06 - Badajoz</v>
      </c>
    </row>
    <row r="676" spans="1:11" x14ac:dyDescent="0.25">
      <c r="A676" t="s">
        <v>178</v>
      </c>
      <c r="B676" t="s">
        <v>23</v>
      </c>
      <c r="C676" t="s">
        <v>9</v>
      </c>
      <c r="D676">
        <v>154201.04999999999</v>
      </c>
      <c r="E676">
        <v>140182.76999999999</v>
      </c>
      <c r="F676">
        <v>6</v>
      </c>
      <c r="G676">
        <v>154201.04999999999</v>
      </c>
      <c r="H676">
        <v>140182.76999999999</v>
      </c>
      <c r="J676" s="31">
        <f>VLOOKUP(Datos[[#This Row],[Mes]],$M$2:$N$13,2,FALSE)</f>
        <v>44713</v>
      </c>
      <c r="K676" s="31" t="str">
        <f>VLOOKUP(Datos[[#This Row],[Region]],$P$7:$S$61,4,FALSE)</f>
        <v>06 - Badajoz</v>
      </c>
    </row>
    <row r="677" spans="1:11" x14ac:dyDescent="0.25">
      <c r="A677" t="s">
        <v>109</v>
      </c>
      <c r="B677" t="s">
        <v>23</v>
      </c>
      <c r="C677" t="s">
        <v>4</v>
      </c>
      <c r="D677">
        <v>9581.84</v>
      </c>
      <c r="E677">
        <v>8710.76</v>
      </c>
      <c r="F677">
        <v>10</v>
      </c>
      <c r="G677">
        <v>9581.84</v>
      </c>
      <c r="H677">
        <v>8710.76</v>
      </c>
      <c r="J677" s="31">
        <f>VLOOKUP(Datos[[#This Row],[Mes]],$M$2:$N$13,2,FALSE)</f>
        <v>44562</v>
      </c>
      <c r="K677" s="31" t="str">
        <f>VLOOKUP(Datos[[#This Row],[Region]],$P$7:$S$61,4,FALSE)</f>
        <v>10 - Cáceres</v>
      </c>
    </row>
    <row r="678" spans="1:11" x14ac:dyDescent="0.25">
      <c r="A678" t="s">
        <v>109</v>
      </c>
      <c r="B678" t="s">
        <v>23</v>
      </c>
      <c r="C678" t="s">
        <v>5</v>
      </c>
      <c r="D678">
        <v>16306.36</v>
      </c>
      <c r="E678">
        <v>14823.96</v>
      </c>
      <c r="F678">
        <v>10</v>
      </c>
      <c r="G678">
        <v>16306.36</v>
      </c>
      <c r="H678">
        <v>14823.96</v>
      </c>
      <c r="J678" s="31">
        <f>VLOOKUP(Datos[[#This Row],[Mes]],$M$2:$N$13,2,FALSE)</f>
        <v>44593</v>
      </c>
      <c r="K678" s="31" t="str">
        <f>VLOOKUP(Datos[[#This Row],[Region]],$P$7:$S$61,4,FALSE)</f>
        <v>10 - Cáceres</v>
      </c>
    </row>
    <row r="679" spans="1:11" x14ac:dyDescent="0.25">
      <c r="A679" t="s">
        <v>109</v>
      </c>
      <c r="B679" t="s">
        <v>23</v>
      </c>
      <c r="C679" t="s">
        <v>6</v>
      </c>
      <c r="D679">
        <v>13268.95</v>
      </c>
      <c r="E679">
        <v>12062.68</v>
      </c>
      <c r="F679">
        <v>10</v>
      </c>
      <c r="G679">
        <v>13268.95</v>
      </c>
      <c r="H679">
        <v>12062.68</v>
      </c>
      <c r="J679" s="31">
        <f>VLOOKUP(Datos[[#This Row],[Mes]],$M$2:$N$13,2,FALSE)</f>
        <v>44621</v>
      </c>
      <c r="K679" s="31" t="str">
        <f>VLOOKUP(Datos[[#This Row],[Region]],$P$7:$S$61,4,FALSE)</f>
        <v>10 - Cáceres</v>
      </c>
    </row>
    <row r="680" spans="1:11" x14ac:dyDescent="0.25">
      <c r="A680" t="s">
        <v>109</v>
      </c>
      <c r="B680" t="s">
        <v>23</v>
      </c>
      <c r="C680" t="s">
        <v>7</v>
      </c>
      <c r="D680">
        <v>48715.67</v>
      </c>
      <c r="E680">
        <v>44286.97</v>
      </c>
      <c r="F680">
        <v>10</v>
      </c>
      <c r="G680">
        <v>48715.67</v>
      </c>
      <c r="H680">
        <v>44286.97</v>
      </c>
      <c r="J680" s="31">
        <f>VLOOKUP(Datos[[#This Row],[Mes]],$M$2:$N$13,2,FALSE)</f>
        <v>44652</v>
      </c>
      <c r="K680" s="31" t="str">
        <f>VLOOKUP(Datos[[#This Row],[Region]],$P$7:$S$61,4,FALSE)</f>
        <v>10 - Cáceres</v>
      </c>
    </row>
    <row r="681" spans="1:11" x14ac:dyDescent="0.25">
      <c r="A681" t="s">
        <v>109</v>
      </c>
      <c r="B681" t="s">
        <v>23</v>
      </c>
      <c r="C681" t="s">
        <v>8</v>
      </c>
      <c r="D681">
        <v>64274.41</v>
      </c>
      <c r="E681">
        <v>58431.28</v>
      </c>
      <c r="F681">
        <v>10</v>
      </c>
      <c r="G681">
        <v>64274.41</v>
      </c>
      <c r="H681">
        <v>58431.28</v>
      </c>
      <c r="J681" s="31">
        <f>VLOOKUP(Datos[[#This Row],[Mes]],$M$2:$N$13,2,FALSE)</f>
        <v>44682</v>
      </c>
      <c r="K681" s="31" t="str">
        <f>VLOOKUP(Datos[[#This Row],[Region]],$P$7:$S$61,4,FALSE)</f>
        <v>10 - Cáceres</v>
      </c>
    </row>
    <row r="682" spans="1:11" x14ac:dyDescent="0.25">
      <c r="A682" t="s">
        <v>109</v>
      </c>
      <c r="B682" t="s">
        <v>23</v>
      </c>
      <c r="C682" t="s">
        <v>9</v>
      </c>
      <c r="D682">
        <v>49272.89</v>
      </c>
      <c r="E682">
        <v>44793.54</v>
      </c>
      <c r="F682">
        <v>10</v>
      </c>
      <c r="G682">
        <v>49272.89</v>
      </c>
      <c r="H682">
        <v>44793.54</v>
      </c>
      <c r="J682" s="31">
        <f>VLOOKUP(Datos[[#This Row],[Mes]],$M$2:$N$13,2,FALSE)</f>
        <v>44713</v>
      </c>
      <c r="K682" s="31" t="str">
        <f>VLOOKUP(Datos[[#This Row],[Region]],$P$7:$S$61,4,FALSE)</f>
        <v>10 - Cáceres</v>
      </c>
    </row>
    <row r="683" spans="1:11" x14ac:dyDescent="0.25">
      <c r="A683" t="s">
        <v>77</v>
      </c>
      <c r="B683" t="s">
        <v>23</v>
      </c>
      <c r="C683" t="s">
        <v>4</v>
      </c>
      <c r="D683">
        <v>7213.3</v>
      </c>
      <c r="E683">
        <v>6557.55</v>
      </c>
      <c r="F683">
        <v>11</v>
      </c>
      <c r="G683">
        <v>7213.3</v>
      </c>
      <c r="H683">
        <v>6557.55</v>
      </c>
      <c r="J683" s="31">
        <f>VLOOKUP(Datos[[#This Row],[Mes]],$M$2:$N$13,2,FALSE)</f>
        <v>44562</v>
      </c>
      <c r="K683" s="31" t="str">
        <f>VLOOKUP(Datos[[#This Row],[Region]],$P$7:$S$61,4,FALSE)</f>
        <v>11 - Cádiz</v>
      </c>
    </row>
    <row r="684" spans="1:11" x14ac:dyDescent="0.25">
      <c r="A684" t="s">
        <v>77</v>
      </c>
      <c r="B684" t="s">
        <v>23</v>
      </c>
      <c r="C684" t="s">
        <v>5</v>
      </c>
      <c r="D684">
        <v>9571.94</v>
      </c>
      <c r="E684">
        <v>8701.76</v>
      </c>
      <c r="F684">
        <v>11</v>
      </c>
      <c r="G684">
        <v>9571.94</v>
      </c>
      <c r="H684">
        <v>8701.76</v>
      </c>
      <c r="J684" s="31">
        <f>VLOOKUP(Datos[[#This Row],[Mes]],$M$2:$N$13,2,FALSE)</f>
        <v>44593</v>
      </c>
      <c r="K684" s="31" t="str">
        <f>VLOOKUP(Datos[[#This Row],[Region]],$P$7:$S$61,4,FALSE)</f>
        <v>11 - Cádiz</v>
      </c>
    </row>
    <row r="685" spans="1:11" x14ac:dyDescent="0.25">
      <c r="A685" t="s">
        <v>77</v>
      </c>
      <c r="B685" t="s">
        <v>23</v>
      </c>
      <c r="C685" t="s">
        <v>6</v>
      </c>
      <c r="D685">
        <v>5375.49</v>
      </c>
      <c r="E685">
        <v>4886.8100000000004</v>
      </c>
      <c r="F685">
        <v>11</v>
      </c>
      <c r="G685">
        <v>5375.49</v>
      </c>
      <c r="H685">
        <v>4886.8100000000004</v>
      </c>
      <c r="J685" s="31">
        <f>VLOOKUP(Datos[[#This Row],[Mes]],$M$2:$N$13,2,FALSE)</f>
        <v>44621</v>
      </c>
      <c r="K685" s="31" t="str">
        <f>VLOOKUP(Datos[[#This Row],[Region]],$P$7:$S$61,4,FALSE)</f>
        <v>11 - Cádiz</v>
      </c>
    </row>
    <row r="686" spans="1:11" x14ac:dyDescent="0.25">
      <c r="A686" t="s">
        <v>77</v>
      </c>
      <c r="B686" t="s">
        <v>23</v>
      </c>
      <c r="C686" t="s">
        <v>7</v>
      </c>
      <c r="D686">
        <v>9918.35</v>
      </c>
      <c r="E686">
        <v>9016.68</v>
      </c>
      <c r="F686">
        <v>11</v>
      </c>
      <c r="G686">
        <v>9918.35</v>
      </c>
      <c r="H686">
        <v>9016.68</v>
      </c>
      <c r="J686" s="31">
        <f>VLOOKUP(Datos[[#This Row],[Mes]],$M$2:$N$13,2,FALSE)</f>
        <v>44652</v>
      </c>
      <c r="K686" s="31" t="str">
        <f>VLOOKUP(Datos[[#This Row],[Region]],$P$7:$S$61,4,FALSE)</f>
        <v>11 - Cádiz</v>
      </c>
    </row>
    <row r="687" spans="1:11" x14ac:dyDescent="0.25">
      <c r="A687" t="s">
        <v>77</v>
      </c>
      <c r="B687" t="s">
        <v>23</v>
      </c>
      <c r="C687" t="s">
        <v>8</v>
      </c>
      <c r="D687">
        <v>21076.03</v>
      </c>
      <c r="E687">
        <v>19160.03</v>
      </c>
      <c r="F687">
        <v>11</v>
      </c>
      <c r="G687">
        <v>21076.03</v>
      </c>
      <c r="H687">
        <v>19160.03</v>
      </c>
      <c r="J687" s="31">
        <f>VLOOKUP(Datos[[#This Row],[Mes]],$M$2:$N$13,2,FALSE)</f>
        <v>44682</v>
      </c>
      <c r="K687" s="31" t="str">
        <f>VLOOKUP(Datos[[#This Row],[Region]],$P$7:$S$61,4,FALSE)</f>
        <v>11 - Cádiz</v>
      </c>
    </row>
    <row r="688" spans="1:11" x14ac:dyDescent="0.25">
      <c r="A688" t="s">
        <v>77</v>
      </c>
      <c r="B688" t="s">
        <v>23</v>
      </c>
      <c r="C688" t="s">
        <v>9</v>
      </c>
      <c r="D688">
        <v>27047.35</v>
      </c>
      <c r="E688">
        <v>24588.5</v>
      </c>
      <c r="F688">
        <v>11</v>
      </c>
      <c r="G688">
        <v>27047.35</v>
      </c>
      <c r="H688">
        <v>24588.5</v>
      </c>
      <c r="J688" s="31">
        <f>VLOOKUP(Datos[[#This Row],[Mes]],$M$2:$N$13,2,FALSE)</f>
        <v>44713</v>
      </c>
      <c r="K688" s="31" t="str">
        <f>VLOOKUP(Datos[[#This Row],[Region]],$P$7:$S$61,4,FALSE)</f>
        <v>11 - Cádiz</v>
      </c>
    </row>
    <row r="689" spans="1:11" x14ac:dyDescent="0.25">
      <c r="A689" t="s">
        <v>67</v>
      </c>
      <c r="B689" t="s">
        <v>23</v>
      </c>
      <c r="C689" t="s">
        <v>4</v>
      </c>
      <c r="D689">
        <v>7628.42</v>
      </c>
      <c r="E689">
        <v>6934.93</v>
      </c>
      <c r="F689">
        <v>13</v>
      </c>
      <c r="G689">
        <v>7628.42</v>
      </c>
      <c r="H689">
        <v>6934.93</v>
      </c>
      <c r="J689" s="31">
        <f>VLOOKUP(Datos[[#This Row],[Mes]],$M$2:$N$13,2,FALSE)</f>
        <v>44562</v>
      </c>
      <c r="K689" s="31" t="str">
        <f>VLOOKUP(Datos[[#This Row],[Region]],$P$7:$S$61,4,FALSE)</f>
        <v>13 - Ciudad Real</v>
      </c>
    </row>
    <row r="690" spans="1:11" x14ac:dyDescent="0.25">
      <c r="A690" t="s">
        <v>67</v>
      </c>
      <c r="B690" t="s">
        <v>23</v>
      </c>
      <c r="C690" t="s">
        <v>5</v>
      </c>
      <c r="D690">
        <v>24153.65</v>
      </c>
      <c r="E690">
        <v>21957.86</v>
      </c>
      <c r="F690">
        <v>13</v>
      </c>
      <c r="G690">
        <v>24153.65</v>
      </c>
      <c r="H690">
        <v>21957.86</v>
      </c>
      <c r="J690" s="31">
        <f>VLOOKUP(Datos[[#This Row],[Mes]],$M$2:$N$13,2,FALSE)</f>
        <v>44593</v>
      </c>
      <c r="K690" s="31" t="str">
        <f>VLOOKUP(Datos[[#This Row],[Region]],$P$7:$S$61,4,FALSE)</f>
        <v>13 - Ciudad Real</v>
      </c>
    </row>
    <row r="691" spans="1:11" x14ac:dyDescent="0.25">
      <c r="A691" t="s">
        <v>67</v>
      </c>
      <c r="B691" t="s">
        <v>23</v>
      </c>
      <c r="C691" t="s">
        <v>6</v>
      </c>
      <c r="D691">
        <v>25896.62</v>
      </c>
      <c r="E691">
        <v>23542.38</v>
      </c>
      <c r="F691">
        <v>13</v>
      </c>
      <c r="G691">
        <v>25896.62</v>
      </c>
      <c r="H691">
        <v>23542.38</v>
      </c>
      <c r="J691" s="31">
        <f>VLOOKUP(Datos[[#This Row],[Mes]],$M$2:$N$13,2,FALSE)</f>
        <v>44621</v>
      </c>
      <c r="K691" s="31" t="str">
        <f>VLOOKUP(Datos[[#This Row],[Region]],$P$7:$S$61,4,FALSE)</f>
        <v>13 - Ciudad Real</v>
      </c>
    </row>
    <row r="692" spans="1:11" x14ac:dyDescent="0.25">
      <c r="A692" t="s">
        <v>67</v>
      </c>
      <c r="B692" t="s">
        <v>23</v>
      </c>
      <c r="C692" t="s">
        <v>7</v>
      </c>
      <c r="D692">
        <v>73976.240000000005</v>
      </c>
      <c r="E692">
        <v>67251.13</v>
      </c>
      <c r="F692">
        <v>13</v>
      </c>
      <c r="G692">
        <v>73976.240000000005</v>
      </c>
      <c r="H692">
        <v>67251.13</v>
      </c>
      <c r="J692" s="31">
        <f>VLOOKUP(Datos[[#This Row],[Mes]],$M$2:$N$13,2,FALSE)</f>
        <v>44652</v>
      </c>
      <c r="K692" s="31" t="str">
        <f>VLOOKUP(Datos[[#This Row],[Region]],$P$7:$S$61,4,FALSE)</f>
        <v>13 - Ciudad Real</v>
      </c>
    </row>
    <row r="693" spans="1:11" x14ac:dyDescent="0.25">
      <c r="A693" t="s">
        <v>67</v>
      </c>
      <c r="B693" t="s">
        <v>23</v>
      </c>
      <c r="C693" t="s">
        <v>8</v>
      </c>
      <c r="D693">
        <v>82895.66</v>
      </c>
      <c r="E693">
        <v>75359.69</v>
      </c>
      <c r="F693">
        <v>13</v>
      </c>
      <c r="G693">
        <v>82895.66</v>
      </c>
      <c r="H693">
        <v>75359.69</v>
      </c>
      <c r="J693" s="31">
        <f>VLOOKUP(Datos[[#This Row],[Mes]],$M$2:$N$13,2,FALSE)</f>
        <v>44682</v>
      </c>
      <c r="K693" s="31" t="str">
        <f>VLOOKUP(Datos[[#This Row],[Region]],$P$7:$S$61,4,FALSE)</f>
        <v>13 - Ciudad Real</v>
      </c>
    </row>
    <row r="694" spans="1:11" x14ac:dyDescent="0.25">
      <c r="A694" t="s">
        <v>67</v>
      </c>
      <c r="B694" t="s">
        <v>23</v>
      </c>
      <c r="C694" t="s">
        <v>9</v>
      </c>
      <c r="D694">
        <v>76888.009999999995</v>
      </c>
      <c r="E694">
        <v>69898.19</v>
      </c>
      <c r="F694">
        <v>13</v>
      </c>
      <c r="G694">
        <v>76888.009999999995</v>
      </c>
      <c r="H694">
        <v>69898.19</v>
      </c>
      <c r="J694" s="31">
        <f>VLOOKUP(Datos[[#This Row],[Mes]],$M$2:$N$13,2,FALSE)</f>
        <v>44713</v>
      </c>
      <c r="K694" s="31" t="str">
        <f>VLOOKUP(Datos[[#This Row],[Region]],$P$7:$S$61,4,FALSE)</f>
        <v>13 - Ciudad Real</v>
      </c>
    </row>
    <row r="695" spans="1:11" x14ac:dyDescent="0.25">
      <c r="A695" t="s">
        <v>80</v>
      </c>
      <c r="B695" t="s">
        <v>23</v>
      </c>
      <c r="C695" t="s">
        <v>4</v>
      </c>
      <c r="D695">
        <v>10588.41</v>
      </c>
      <c r="E695">
        <v>9625.83</v>
      </c>
      <c r="F695">
        <v>14</v>
      </c>
      <c r="G695">
        <v>10588.41</v>
      </c>
      <c r="H695">
        <v>9625.83</v>
      </c>
      <c r="J695" s="31">
        <f>VLOOKUP(Datos[[#This Row],[Mes]],$M$2:$N$13,2,FALSE)</f>
        <v>44562</v>
      </c>
      <c r="K695" s="31" t="str">
        <f>VLOOKUP(Datos[[#This Row],[Region]],$P$7:$S$61,4,FALSE)</f>
        <v>14 - Córdoba</v>
      </c>
    </row>
    <row r="696" spans="1:11" x14ac:dyDescent="0.25">
      <c r="A696" t="s">
        <v>80</v>
      </c>
      <c r="B696" t="s">
        <v>23</v>
      </c>
      <c r="C696" t="s">
        <v>5</v>
      </c>
      <c r="D696">
        <v>25203.35</v>
      </c>
      <c r="E696">
        <v>22912.14</v>
      </c>
      <c r="F696">
        <v>14</v>
      </c>
      <c r="G696">
        <v>25203.35</v>
      </c>
      <c r="H696">
        <v>22912.14</v>
      </c>
      <c r="J696" s="31">
        <f>VLOOKUP(Datos[[#This Row],[Mes]],$M$2:$N$13,2,FALSE)</f>
        <v>44593</v>
      </c>
      <c r="K696" s="31" t="str">
        <f>VLOOKUP(Datos[[#This Row],[Region]],$P$7:$S$61,4,FALSE)</f>
        <v>14 - Córdoba</v>
      </c>
    </row>
    <row r="697" spans="1:11" x14ac:dyDescent="0.25">
      <c r="A697" t="s">
        <v>80</v>
      </c>
      <c r="B697" t="s">
        <v>23</v>
      </c>
      <c r="C697" t="s">
        <v>6</v>
      </c>
      <c r="D697">
        <v>19880.89</v>
      </c>
      <c r="E697">
        <v>18073.54</v>
      </c>
      <c r="F697">
        <v>14</v>
      </c>
      <c r="G697">
        <v>19880.89</v>
      </c>
      <c r="H697">
        <v>18073.54</v>
      </c>
      <c r="J697" s="31">
        <f>VLOOKUP(Datos[[#This Row],[Mes]],$M$2:$N$13,2,FALSE)</f>
        <v>44621</v>
      </c>
      <c r="K697" s="31" t="str">
        <f>VLOOKUP(Datos[[#This Row],[Region]],$P$7:$S$61,4,FALSE)</f>
        <v>14 - Córdoba</v>
      </c>
    </row>
    <row r="698" spans="1:11" x14ac:dyDescent="0.25">
      <c r="A698" t="s">
        <v>80</v>
      </c>
      <c r="B698" t="s">
        <v>23</v>
      </c>
      <c r="C698" t="s">
        <v>7</v>
      </c>
      <c r="D698">
        <v>64465.56</v>
      </c>
      <c r="E698">
        <v>58605.05</v>
      </c>
      <c r="F698">
        <v>14</v>
      </c>
      <c r="G698">
        <v>64465.56</v>
      </c>
      <c r="H698">
        <v>58605.05</v>
      </c>
      <c r="J698" s="31">
        <f>VLOOKUP(Datos[[#This Row],[Mes]],$M$2:$N$13,2,FALSE)</f>
        <v>44652</v>
      </c>
      <c r="K698" s="31" t="str">
        <f>VLOOKUP(Datos[[#This Row],[Region]],$P$7:$S$61,4,FALSE)</f>
        <v>14 - Córdoba</v>
      </c>
    </row>
    <row r="699" spans="1:11" x14ac:dyDescent="0.25">
      <c r="A699" t="s">
        <v>80</v>
      </c>
      <c r="B699" t="s">
        <v>23</v>
      </c>
      <c r="C699" t="s">
        <v>8</v>
      </c>
      <c r="D699">
        <v>92598.2</v>
      </c>
      <c r="E699">
        <v>84180.18</v>
      </c>
      <c r="F699">
        <v>14</v>
      </c>
      <c r="G699">
        <v>92598.2</v>
      </c>
      <c r="H699">
        <v>84180.18</v>
      </c>
      <c r="J699" s="31">
        <f>VLOOKUP(Datos[[#This Row],[Mes]],$M$2:$N$13,2,FALSE)</f>
        <v>44682</v>
      </c>
      <c r="K699" s="31" t="str">
        <f>VLOOKUP(Datos[[#This Row],[Region]],$P$7:$S$61,4,FALSE)</f>
        <v>14 - Córdoba</v>
      </c>
    </row>
    <row r="700" spans="1:11" x14ac:dyDescent="0.25">
      <c r="A700" t="s">
        <v>80</v>
      </c>
      <c r="B700" t="s">
        <v>23</v>
      </c>
      <c r="C700" t="s">
        <v>9</v>
      </c>
      <c r="D700">
        <v>69955.03</v>
      </c>
      <c r="E700">
        <v>63595.48</v>
      </c>
      <c r="F700">
        <v>14</v>
      </c>
      <c r="G700">
        <v>69955.03</v>
      </c>
      <c r="H700">
        <v>63595.48</v>
      </c>
      <c r="J700" s="31">
        <f>VLOOKUP(Datos[[#This Row],[Mes]],$M$2:$N$13,2,FALSE)</f>
        <v>44713</v>
      </c>
      <c r="K700" s="31" t="str">
        <f>VLOOKUP(Datos[[#This Row],[Region]],$P$7:$S$61,4,FALSE)</f>
        <v>14 - Córdoba</v>
      </c>
    </row>
    <row r="701" spans="1:11" x14ac:dyDescent="0.25">
      <c r="A701" t="s">
        <v>103</v>
      </c>
      <c r="B701" t="s">
        <v>23</v>
      </c>
      <c r="C701" t="s">
        <v>4</v>
      </c>
      <c r="D701">
        <v>12786.16</v>
      </c>
      <c r="E701">
        <v>11623.78</v>
      </c>
      <c r="F701">
        <v>18</v>
      </c>
      <c r="G701">
        <v>12786.16</v>
      </c>
      <c r="H701">
        <v>11623.78</v>
      </c>
      <c r="J701" s="31">
        <f>VLOOKUP(Datos[[#This Row],[Mes]],$M$2:$N$13,2,FALSE)</f>
        <v>44562</v>
      </c>
      <c r="K701" s="31" t="str">
        <f>VLOOKUP(Datos[[#This Row],[Region]],$P$7:$S$61,4,FALSE)</f>
        <v>18 - Granada</v>
      </c>
    </row>
    <row r="702" spans="1:11" x14ac:dyDescent="0.25">
      <c r="A702" t="s">
        <v>103</v>
      </c>
      <c r="B702" t="s">
        <v>23</v>
      </c>
      <c r="C702" t="s">
        <v>5</v>
      </c>
      <c r="D702">
        <v>22044.12</v>
      </c>
      <c r="E702">
        <v>20040.11</v>
      </c>
      <c r="F702">
        <v>18</v>
      </c>
      <c r="G702">
        <v>22044.12</v>
      </c>
      <c r="H702">
        <v>20040.11</v>
      </c>
      <c r="J702" s="31">
        <f>VLOOKUP(Datos[[#This Row],[Mes]],$M$2:$N$13,2,FALSE)</f>
        <v>44593</v>
      </c>
      <c r="K702" s="31" t="str">
        <f>VLOOKUP(Datos[[#This Row],[Region]],$P$7:$S$61,4,FALSE)</f>
        <v>18 - Granada</v>
      </c>
    </row>
    <row r="703" spans="1:11" x14ac:dyDescent="0.25">
      <c r="A703" t="s">
        <v>103</v>
      </c>
      <c r="B703" t="s">
        <v>23</v>
      </c>
      <c r="C703" t="s">
        <v>6</v>
      </c>
      <c r="D703">
        <v>22721.85</v>
      </c>
      <c r="E703">
        <v>20656.23</v>
      </c>
      <c r="F703">
        <v>18</v>
      </c>
      <c r="G703">
        <v>22721.85</v>
      </c>
      <c r="H703">
        <v>20656.23</v>
      </c>
      <c r="J703" s="31">
        <f>VLOOKUP(Datos[[#This Row],[Mes]],$M$2:$N$13,2,FALSE)</f>
        <v>44621</v>
      </c>
      <c r="K703" s="31" t="str">
        <f>VLOOKUP(Datos[[#This Row],[Region]],$P$7:$S$61,4,FALSE)</f>
        <v>18 - Granada</v>
      </c>
    </row>
    <row r="704" spans="1:11" x14ac:dyDescent="0.25">
      <c r="A704" t="s">
        <v>103</v>
      </c>
      <c r="B704" t="s">
        <v>23</v>
      </c>
      <c r="C704" t="s">
        <v>7</v>
      </c>
      <c r="D704">
        <v>37804.68</v>
      </c>
      <c r="E704">
        <v>34367.89</v>
      </c>
      <c r="F704">
        <v>18</v>
      </c>
      <c r="G704">
        <v>37804.68</v>
      </c>
      <c r="H704">
        <v>34367.89</v>
      </c>
      <c r="J704" s="31">
        <f>VLOOKUP(Datos[[#This Row],[Mes]],$M$2:$N$13,2,FALSE)</f>
        <v>44652</v>
      </c>
      <c r="K704" s="31" t="str">
        <f>VLOOKUP(Datos[[#This Row],[Region]],$P$7:$S$61,4,FALSE)</f>
        <v>18 - Granada</v>
      </c>
    </row>
    <row r="705" spans="1:11" x14ac:dyDescent="0.25">
      <c r="A705" t="s">
        <v>103</v>
      </c>
      <c r="B705" t="s">
        <v>23</v>
      </c>
      <c r="C705" t="s">
        <v>8</v>
      </c>
      <c r="D705">
        <v>53566.51</v>
      </c>
      <c r="E705">
        <v>48696.83</v>
      </c>
      <c r="F705">
        <v>18</v>
      </c>
      <c r="G705">
        <v>53566.51</v>
      </c>
      <c r="H705">
        <v>48696.83</v>
      </c>
      <c r="J705" s="31">
        <f>VLOOKUP(Datos[[#This Row],[Mes]],$M$2:$N$13,2,FALSE)</f>
        <v>44682</v>
      </c>
      <c r="K705" s="31" t="str">
        <f>VLOOKUP(Datos[[#This Row],[Region]],$P$7:$S$61,4,FALSE)</f>
        <v>18 - Granada</v>
      </c>
    </row>
    <row r="706" spans="1:11" x14ac:dyDescent="0.25">
      <c r="A706" t="s">
        <v>103</v>
      </c>
      <c r="B706" t="s">
        <v>23</v>
      </c>
      <c r="C706" t="s">
        <v>9</v>
      </c>
      <c r="D706">
        <v>52097.279999999999</v>
      </c>
      <c r="E706">
        <v>47361.16</v>
      </c>
      <c r="F706">
        <v>18</v>
      </c>
      <c r="G706">
        <v>52097.279999999999</v>
      </c>
      <c r="H706">
        <v>47361.16</v>
      </c>
      <c r="J706" s="31">
        <f>VLOOKUP(Datos[[#This Row],[Mes]],$M$2:$N$13,2,FALSE)</f>
        <v>44713</v>
      </c>
      <c r="K706" s="31" t="str">
        <f>VLOOKUP(Datos[[#This Row],[Region]],$P$7:$S$61,4,FALSE)</f>
        <v>18 - Granada</v>
      </c>
    </row>
    <row r="707" spans="1:11" x14ac:dyDescent="0.25">
      <c r="A707" t="s">
        <v>99</v>
      </c>
      <c r="B707" t="s">
        <v>23</v>
      </c>
      <c r="C707" t="s">
        <v>4</v>
      </c>
      <c r="D707">
        <v>4128.12</v>
      </c>
      <c r="E707">
        <v>3752.84</v>
      </c>
      <c r="F707">
        <v>25</v>
      </c>
      <c r="G707">
        <v>4128.12</v>
      </c>
      <c r="H707">
        <v>3752.84</v>
      </c>
      <c r="J707" s="31">
        <f>VLOOKUP(Datos[[#This Row],[Mes]],$M$2:$N$13,2,FALSE)</f>
        <v>44562</v>
      </c>
      <c r="K707" s="31" t="str">
        <f>VLOOKUP(Datos[[#This Row],[Region]],$P$7:$S$61,4,FALSE)</f>
        <v>25 - Lleida</v>
      </c>
    </row>
    <row r="708" spans="1:11" x14ac:dyDescent="0.25">
      <c r="A708" t="s">
        <v>99</v>
      </c>
      <c r="B708" t="s">
        <v>23</v>
      </c>
      <c r="C708" t="s">
        <v>5</v>
      </c>
      <c r="D708">
        <v>5063.32</v>
      </c>
      <c r="E708">
        <v>4603.0200000000004</v>
      </c>
      <c r="F708">
        <v>25</v>
      </c>
      <c r="G708">
        <v>5063.32</v>
      </c>
      <c r="H708">
        <v>4603.0200000000004</v>
      </c>
      <c r="J708" s="31">
        <f>VLOOKUP(Datos[[#This Row],[Mes]],$M$2:$N$13,2,FALSE)</f>
        <v>44593</v>
      </c>
      <c r="K708" s="31" t="str">
        <f>VLOOKUP(Datos[[#This Row],[Region]],$P$7:$S$61,4,FALSE)</f>
        <v>25 - Lleida</v>
      </c>
    </row>
    <row r="709" spans="1:11" x14ac:dyDescent="0.25">
      <c r="A709" t="s">
        <v>99</v>
      </c>
      <c r="B709" t="s">
        <v>23</v>
      </c>
      <c r="C709" t="s">
        <v>6</v>
      </c>
      <c r="D709">
        <v>5312.66</v>
      </c>
      <c r="E709">
        <v>4829.6899999999996</v>
      </c>
      <c r="F709">
        <v>25</v>
      </c>
      <c r="G709">
        <v>5312.66</v>
      </c>
      <c r="H709">
        <v>4829.6899999999996</v>
      </c>
      <c r="J709" s="31">
        <f>VLOOKUP(Datos[[#This Row],[Mes]],$M$2:$N$13,2,FALSE)</f>
        <v>44621</v>
      </c>
      <c r="K709" s="31" t="str">
        <f>VLOOKUP(Datos[[#This Row],[Region]],$P$7:$S$61,4,FALSE)</f>
        <v>25 - Lleida</v>
      </c>
    </row>
    <row r="710" spans="1:11" x14ac:dyDescent="0.25">
      <c r="A710" t="s">
        <v>99</v>
      </c>
      <c r="B710" t="s">
        <v>23</v>
      </c>
      <c r="C710" t="s">
        <v>7</v>
      </c>
      <c r="D710">
        <v>7608.91</v>
      </c>
      <c r="E710">
        <v>6917.19</v>
      </c>
      <c r="F710">
        <v>25</v>
      </c>
      <c r="G710">
        <v>7608.91</v>
      </c>
      <c r="H710">
        <v>6917.19</v>
      </c>
      <c r="J710" s="31">
        <f>VLOOKUP(Datos[[#This Row],[Mes]],$M$2:$N$13,2,FALSE)</f>
        <v>44652</v>
      </c>
      <c r="K710" s="31" t="str">
        <f>VLOOKUP(Datos[[#This Row],[Region]],$P$7:$S$61,4,FALSE)</f>
        <v>25 - Lleida</v>
      </c>
    </row>
    <row r="711" spans="1:11" x14ac:dyDescent="0.25">
      <c r="A711" t="s">
        <v>99</v>
      </c>
      <c r="B711" t="s">
        <v>23</v>
      </c>
      <c r="C711" t="s">
        <v>8</v>
      </c>
      <c r="D711">
        <v>8247.2000000000007</v>
      </c>
      <c r="E711">
        <v>7497.45</v>
      </c>
      <c r="F711">
        <v>25</v>
      </c>
      <c r="G711">
        <v>8247.2000000000007</v>
      </c>
      <c r="H711">
        <v>7497.45</v>
      </c>
      <c r="J711" s="31">
        <f>VLOOKUP(Datos[[#This Row],[Mes]],$M$2:$N$13,2,FALSE)</f>
        <v>44682</v>
      </c>
      <c r="K711" s="31" t="str">
        <f>VLOOKUP(Datos[[#This Row],[Region]],$P$7:$S$61,4,FALSE)</f>
        <v>25 - Lleida</v>
      </c>
    </row>
    <row r="712" spans="1:11" x14ac:dyDescent="0.25">
      <c r="A712" t="s">
        <v>99</v>
      </c>
      <c r="B712" t="s">
        <v>23</v>
      </c>
      <c r="C712" t="s">
        <v>9</v>
      </c>
      <c r="D712">
        <v>7333.05</v>
      </c>
      <c r="E712">
        <v>6666.41</v>
      </c>
      <c r="F712">
        <v>25</v>
      </c>
      <c r="G712">
        <v>7333.05</v>
      </c>
      <c r="H712">
        <v>6666.41</v>
      </c>
      <c r="J712" s="31">
        <f>VLOOKUP(Datos[[#This Row],[Mes]],$M$2:$N$13,2,FALSE)</f>
        <v>44713</v>
      </c>
      <c r="K712" s="31" t="str">
        <f>VLOOKUP(Datos[[#This Row],[Region]],$P$7:$S$61,4,FALSE)</f>
        <v>25 - Lleida</v>
      </c>
    </row>
    <row r="713" spans="1:11" x14ac:dyDescent="0.25">
      <c r="A713" t="s">
        <v>59</v>
      </c>
      <c r="B713" t="s">
        <v>23</v>
      </c>
      <c r="C713" t="s">
        <v>4</v>
      </c>
      <c r="D713">
        <v>766.56</v>
      </c>
      <c r="E713">
        <v>696.87</v>
      </c>
      <c r="F713">
        <v>30</v>
      </c>
      <c r="G713">
        <v>766.56</v>
      </c>
      <c r="H713">
        <v>696.87</v>
      </c>
      <c r="J713" s="31">
        <f>VLOOKUP(Datos[[#This Row],[Mes]],$M$2:$N$13,2,FALSE)</f>
        <v>44562</v>
      </c>
      <c r="K713" s="31" t="str">
        <f>VLOOKUP(Datos[[#This Row],[Region]],$P$7:$S$61,4,FALSE)</f>
        <v>30 - Murcia</v>
      </c>
    </row>
    <row r="714" spans="1:11" x14ac:dyDescent="0.25">
      <c r="A714" t="s">
        <v>59</v>
      </c>
      <c r="B714" t="s">
        <v>23</v>
      </c>
      <c r="C714" t="s">
        <v>5</v>
      </c>
      <c r="D714">
        <v>1979.03</v>
      </c>
      <c r="E714">
        <v>1799.12</v>
      </c>
      <c r="F714">
        <v>30</v>
      </c>
      <c r="G714">
        <v>1979.03</v>
      </c>
      <c r="H714">
        <v>1799.12</v>
      </c>
      <c r="J714" s="31">
        <f>VLOOKUP(Datos[[#This Row],[Mes]],$M$2:$N$13,2,FALSE)</f>
        <v>44593</v>
      </c>
      <c r="K714" s="31" t="str">
        <f>VLOOKUP(Datos[[#This Row],[Region]],$P$7:$S$61,4,FALSE)</f>
        <v>30 - Murcia</v>
      </c>
    </row>
    <row r="715" spans="1:11" x14ac:dyDescent="0.25">
      <c r="A715" t="s">
        <v>59</v>
      </c>
      <c r="B715" t="s">
        <v>23</v>
      </c>
      <c r="C715" t="s">
        <v>6</v>
      </c>
      <c r="D715">
        <v>1909.92</v>
      </c>
      <c r="E715">
        <v>1736.29</v>
      </c>
      <c r="F715">
        <v>30</v>
      </c>
      <c r="G715">
        <v>1909.92</v>
      </c>
      <c r="H715">
        <v>1736.29</v>
      </c>
      <c r="J715" s="31">
        <f>VLOOKUP(Datos[[#This Row],[Mes]],$M$2:$N$13,2,FALSE)</f>
        <v>44621</v>
      </c>
      <c r="K715" s="31" t="str">
        <f>VLOOKUP(Datos[[#This Row],[Region]],$P$7:$S$61,4,FALSE)</f>
        <v>30 - Murcia</v>
      </c>
    </row>
    <row r="716" spans="1:11" x14ac:dyDescent="0.25">
      <c r="A716" t="s">
        <v>59</v>
      </c>
      <c r="B716" t="s">
        <v>23</v>
      </c>
      <c r="C716" t="s">
        <v>7</v>
      </c>
      <c r="D716">
        <v>4056.48</v>
      </c>
      <c r="E716">
        <v>3687.71</v>
      </c>
      <c r="F716">
        <v>30</v>
      </c>
      <c r="G716">
        <v>4056.48</v>
      </c>
      <c r="H716">
        <v>3687.71</v>
      </c>
      <c r="J716" s="31">
        <f>VLOOKUP(Datos[[#This Row],[Mes]],$M$2:$N$13,2,FALSE)</f>
        <v>44652</v>
      </c>
      <c r="K716" s="31" t="str">
        <f>VLOOKUP(Datos[[#This Row],[Region]],$P$7:$S$61,4,FALSE)</f>
        <v>30 - Murcia</v>
      </c>
    </row>
    <row r="717" spans="1:11" x14ac:dyDescent="0.25">
      <c r="A717" t="s">
        <v>59</v>
      </c>
      <c r="B717" t="s">
        <v>23</v>
      </c>
      <c r="C717" t="s">
        <v>8</v>
      </c>
      <c r="D717">
        <v>6107.61</v>
      </c>
      <c r="E717">
        <v>5552.37</v>
      </c>
      <c r="F717">
        <v>30</v>
      </c>
      <c r="G717">
        <v>6107.61</v>
      </c>
      <c r="H717">
        <v>5552.37</v>
      </c>
      <c r="J717" s="31">
        <f>VLOOKUP(Datos[[#This Row],[Mes]],$M$2:$N$13,2,FALSE)</f>
        <v>44682</v>
      </c>
      <c r="K717" s="31" t="str">
        <f>VLOOKUP(Datos[[#This Row],[Region]],$P$7:$S$61,4,FALSE)</f>
        <v>30 - Murcia</v>
      </c>
    </row>
    <row r="718" spans="1:11" x14ac:dyDescent="0.25">
      <c r="A718" t="s">
        <v>59</v>
      </c>
      <c r="B718" t="s">
        <v>23</v>
      </c>
      <c r="C718" t="s">
        <v>9</v>
      </c>
      <c r="D718">
        <v>4181.8</v>
      </c>
      <c r="E718">
        <v>3801.64</v>
      </c>
      <c r="F718">
        <v>30</v>
      </c>
      <c r="G718">
        <v>4181.8</v>
      </c>
      <c r="H718">
        <v>3801.64</v>
      </c>
      <c r="J718" s="31">
        <f>VLOOKUP(Datos[[#This Row],[Mes]],$M$2:$N$13,2,FALSE)</f>
        <v>44713</v>
      </c>
      <c r="K718" s="31" t="str">
        <f>VLOOKUP(Datos[[#This Row],[Region]],$P$7:$S$61,4,FALSE)</f>
        <v>30 - Murcia</v>
      </c>
    </row>
    <row r="719" spans="1:11" x14ac:dyDescent="0.25">
      <c r="A719" t="s">
        <v>61</v>
      </c>
      <c r="B719" t="s">
        <v>23</v>
      </c>
      <c r="C719" t="s">
        <v>4</v>
      </c>
      <c r="D719">
        <v>20777.599999999999</v>
      </c>
      <c r="E719">
        <v>18888.73</v>
      </c>
      <c r="F719">
        <v>41</v>
      </c>
      <c r="G719">
        <v>20777.599999999999</v>
      </c>
      <c r="H719">
        <v>18888.73</v>
      </c>
      <c r="J719" s="31">
        <f>VLOOKUP(Datos[[#This Row],[Mes]],$M$2:$N$13,2,FALSE)</f>
        <v>44562</v>
      </c>
      <c r="K719" s="31" t="str">
        <f>VLOOKUP(Datos[[#This Row],[Region]],$P$7:$S$61,4,FALSE)</f>
        <v>41 - Sevilla</v>
      </c>
    </row>
    <row r="720" spans="1:11" x14ac:dyDescent="0.25">
      <c r="A720" t="s">
        <v>61</v>
      </c>
      <c r="B720" t="s">
        <v>23</v>
      </c>
      <c r="C720" t="s">
        <v>5</v>
      </c>
      <c r="D720">
        <v>34118.58</v>
      </c>
      <c r="E720">
        <v>31016.89</v>
      </c>
      <c r="F720">
        <v>41</v>
      </c>
      <c r="G720">
        <v>34118.58</v>
      </c>
      <c r="H720">
        <v>31016.89</v>
      </c>
      <c r="J720" s="31">
        <f>VLOOKUP(Datos[[#This Row],[Mes]],$M$2:$N$13,2,FALSE)</f>
        <v>44593</v>
      </c>
      <c r="K720" s="31" t="str">
        <f>VLOOKUP(Datos[[#This Row],[Region]],$P$7:$S$61,4,FALSE)</f>
        <v>41 - Sevilla</v>
      </c>
    </row>
    <row r="721" spans="1:11" x14ac:dyDescent="0.25">
      <c r="A721" t="s">
        <v>61</v>
      </c>
      <c r="B721" t="s">
        <v>23</v>
      </c>
      <c r="C721" t="s">
        <v>6</v>
      </c>
      <c r="D721">
        <v>26208.080000000002</v>
      </c>
      <c r="E721">
        <v>23825.53</v>
      </c>
      <c r="F721">
        <v>41</v>
      </c>
      <c r="G721">
        <v>26208.080000000002</v>
      </c>
      <c r="H721">
        <v>23825.53</v>
      </c>
      <c r="J721" s="31">
        <f>VLOOKUP(Datos[[#This Row],[Mes]],$M$2:$N$13,2,FALSE)</f>
        <v>44621</v>
      </c>
      <c r="K721" s="31" t="str">
        <f>VLOOKUP(Datos[[#This Row],[Region]],$P$7:$S$61,4,FALSE)</f>
        <v>41 - Sevilla</v>
      </c>
    </row>
    <row r="722" spans="1:11" x14ac:dyDescent="0.25">
      <c r="A722" t="s">
        <v>61</v>
      </c>
      <c r="B722" t="s">
        <v>23</v>
      </c>
      <c r="C722" t="s">
        <v>7</v>
      </c>
      <c r="D722">
        <v>72640.36</v>
      </c>
      <c r="E722">
        <v>66036.69</v>
      </c>
      <c r="F722">
        <v>41</v>
      </c>
      <c r="G722">
        <v>72640.36</v>
      </c>
      <c r="H722">
        <v>66036.69</v>
      </c>
      <c r="J722" s="31">
        <f>VLOOKUP(Datos[[#This Row],[Mes]],$M$2:$N$13,2,FALSE)</f>
        <v>44652</v>
      </c>
      <c r="K722" s="31" t="str">
        <f>VLOOKUP(Datos[[#This Row],[Region]],$P$7:$S$61,4,FALSE)</f>
        <v>41 - Sevilla</v>
      </c>
    </row>
    <row r="723" spans="1:11" x14ac:dyDescent="0.25">
      <c r="A723" t="s">
        <v>61</v>
      </c>
      <c r="B723" t="s">
        <v>23</v>
      </c>
      <c r="C723" t="s">
        <v>8</v>
      </c>
      <c r="D723">
        <v>117760.12</v>
      </c>
      <c r="E723">
        <v>107054.65</v>
      </c>
      <c r="F723">
        <v>41</v>
      </c>
      <c r="G723">
        <v>117760.12</v>
      </c>
      <c r="H723">
        <v>107054.65</v>
      </c>
      <c r="J723" s="31">
        <f>VLOOKUP(Datos[[#This Row],[Mes]],$M$2:$N$13,2,FALSE)</f>
        <v>44682</v>
      </c>
      <c r="K723" s="31" t="str">
        <f>VLOOKUP(Datos[[#This Row],[Region]],$P$7:$S$61,4,FALSE)</f>
        <v>41 - Sevilla</v>
      </c>
    </row>
    <row r="724" spans="1:11" x14ac:dyDescent="0.25">
      <c r="A724" t="s">
        <v>61</v>
      </c>
      <c r="B724" t="s">
        <v>23</v>
      </c>
      <c r="C724" t="s">
        <v>9</v>
      </c>
      <c r="D724">
        <v>90465.01</v>
      </c>
      <c r="E724">
        <v>82240.92</v>
      </c>
      <c r="F724">
        <v>41</v>
      </c>
      <c r="G724">
        <v>90465.01</v>
      </c>
      <c r="H724">
        <v>82240.92</v>
      </c>
      <c r="J724" s="31">
        <f>VLOOKUP(Datos[[#This Row],[Mes]],$M$2:$N$13,2,FALSE)</f>
        <v>44713</v>
      </c>
      <c r="K724" s="31" t="str">
        <f>VLOOKUP(Datos[[#This Row],[Region]],$P$7:$S$61,4,FALSE)</f>
        <v>41 - Sevilla</v>
      </c>
    </row>
    <row r="725" spans="1:11" x14ac:dyDescent="0.25">
      <c r="A725" t="s">
        <v>110</v>
      </c>
      <c r="B725" t="s">
        <v>23</v>
      </c>
      <c r="C725" t="s">
        <v>4</v>
      </c>
      <c r="D725">
        <v>3.95</v>
      </c>
      <c r="E725">
        <v>3.59</v>
      </c>
      <c r="F725">
        <v>46</v>
      </c>
      <c r="G725">
        <v>3.95</v>
      </c>
      <c r="H725">
        <v>3.59</v>
      </c>
      <c r="J725" s="31">
        <f>VLOOKUP(Datos[[#This Row],[Mes]],$M$2:$N$13,2,FALSE)</f>
        <v>44562</v>
      </c>
      <c r="K725" s="31" t="str">
        <f>VLOOKUP(Datos[[#This Row],[Region]],$P$7:$S$61,4,FALSE)</f>
        <v>46 - Valencia/València</v>
      </c>
    </row>
    <row r="726" spans="1:11" x14ac:dyDescent="0.25">
      <c r="A726" t="s">
        <v>110</v>
      </c>
      <c r="B726" t="s">
        <v>23</v>
      </c>
      <c r="C726" t="s">
        <v>5</v>
      </c>
      <c r="D726">
        <v>5.75</v>
      </c>
      <c r="E726">
        <v>5.23</v>
      </c>
      <c r="F726">
        <v>46</v>
      </c>
      <c r="G726">
        <v>5.75</v>
      </c>
      <c r="H726">
        <v>5.23</v>
      </c>
      <c r="J726" s="31">
        <f>VLOOKUP(Datos[[#This Row],[Mes]],$M$2:$N$13,2,FALSE)</f>
        <v>44593</v>
      </c>
      <c r="K726" s="31" t="str">
        <f>VLOOKUP(Datos[[#This Row],[Region]],$P$7:$S$61,4,FALSE)</f>
        <v>46 - Valencia/València</v>
      </c>
    </row>
    <row r="727" spans="1:11" x14ac:dyDescent="0.25">
      <c r="A727" t="s">
        <v>110</v>
      </c>
      <c r="B727" t="s">
        <v>23</v>
      </c>
      <c r="C727" t="s">
        <v>6</v>
      </c>
      <c r="D727">
        <v>7.34</v>
      </c>
      <c r="E727">
        <v>6.67</v>
      </c>
      <c r="F727">
        <v>46</v>
      </c>
      <c r="G727">
        <v>7.34</v>
      </c>
      <c r="H727">
        <v>6.67</v>
      </c>
      <c r="J727" s="31">
        <f>VLOOKUP(Datos[[#This Row],[Mes]],$M$2:$N$13,2,FALSE)</f>
        <v>44621</v>
      </c>
      <c r="K727" s="31" t="str">
        <f>VLOOKUP(Datos[[#This Row],[Region]],$P$7:$S$61,4,FALSE)</f>
        <v>46 - Valencia/València</v>
      </c>
    </row>
    <row r="728" spans="1:11" x14ac:dyDescent="0.25">
      <c r="A728" t="s">
        <v>110</v>
      </c>
      <c r="B728" t="s">
        <v>23</v>
      </c>
      <c r="C728" t="s">
        <v>7</v>
      </c>
      <c r="D728">
        <v>9.6</v>
      </c>
      <c r="E728">
        <v>8.73</v>
      </c>
      <c r="F728">
        <v>46</v>
      </c>
      <c r="G728">
        <v>9.6</v>
      </c>
      <c r="H728">
        <v>8.73</v>
      </c>
      <c r="J728" s="31">
        <f>VLOOKUP(Datos[[#This Row],[Mes]],$M$2:$N$13,2,FALSE)</f>
        <v>44652</v>
      </c>
      <c r="K728" s="31" t="str">
        <f>VLOOKUP(Datos[[#This Row],[Region]],$P$7:$S$61,4,FALSE)</f>
        <v>46 - Valencia/València</v>
      </c>
    </row>
    <row r="729" spans="1:11" x14ac:dyDescent="0.25">
      <c r="A729" t="s">
        <v>110</v>
      </c>
      <c r="B729" t="s">
        <v>23</v>
      </c>
      <c r="C729" t="s">
        <v>8</v>
      </c>
      <c r="D729">
        <v>12.02</v>
      </c>
      <c r="E729">
        <v>10.93</v>
      </c>
      <c r="F729">
        <v>46</v>
      </c>
      <c r="G729">
        <v>12.02</v>
      </c>
      <c r="H729">
        <v>10.93</v>
      </c>
      <c r="J729" s="31">
        <f>VLOOKUP(Datos[[#This Row],[Mes]],$M$2:$N$13,2,FALSE)</f>
        <v>44682</v>
      </c>
      <c r="K729" s="31" t="str">
        <f>VLOOKUP(Datos[[#This Row],[Region]],$P$7:$S$61,4,FALSE)</f>
        <v>46 - Valencia/València</v>
      </c>
    </row>
    <row r="730" spans="1:11" x14ac:dyDescent="0.25">
      <c r="A730" t="s">
        <v>110</v>
      </c>
      <c r="B730" t="s">
        <v>23</v>
      </c>
      <c r="C730" t="s">
        <v>9</v>
      </c>
      <c r="D730">
        <v>11</v>
      </c>
      <c r="E730">
        <v>10</v>
      </c>
      <c r="F730">
        <v>46</v>
      </c>
      <c r="G730">
        <v>11</v>
      </c>
      <c r="H730">
        <v>10</v>
      </c>
      <c r="J730" s="31">
        <f>VLOOKUP(Datos[[#This Row],[Mes]],$M$2:$N$13,2,FALSE)</f>
        <v>44713</v>
      </c>
      <c r="K730" s="31" t="str">
        <f>VLOOKUP(Datos[[#This Row],[Region]],$P$7:$S$61,4,FALSE)</f>
        <v>46 - Valencia/València</v>
      </c>
    </row>
    <row r="731" spans="1:11" x14ac:dyDescent="0.25">
      <c r="A731" t="s">
        <v>69</v>
      </c>
      <c r="B731" t="s">
        <v>21</v>
      </c>
      <c r="C731" t="s">
        <v>4</v>
      </c>
      <c r="D731">
        <v>21990.62</v>
      </c>
      <c r="E731">
        <v>21454.26</v>
      </c>
      <c r="F731">
        <v>1</v>
      </c>
      <c r="G731">
        <v>21990.62</v>
      </c>
      <c r="H731">
        <v>21454.26</v>
      </c>
      <c r="J731" s="31">
        <f>VLOOKUP(Datos[[#This Row],[Mes]],$M$2:$N$13,2,FALSE)</f>
        <v>44562</v>
      </c>
      <c r="K731" s="31" t="str">
        <f>VLOOKUP(Datos[[#This Row],[Region]],$P$7:$S$61,4,FALSE)</f>
        <v>01 - Araba/Álava</v>
      </c>
    </row>
    <row r="732" spans="1:11" x14ac:dyDescent="0.25">
      <c r="A732" t="s">
        <v>69</v>
      </c>
      <c r="B732" t="s">
        <v>21</v>
      </c>
      <c r="C732" t="s">
        <v>5</v>
      </c>
      <c r="D732">
        <v>18806.580000000002</v>
      </c>
      <c r="E732">
        <v>18347.88</v>
      </c>
      <c r="F732">
        <v>1</v>
      </c>
      <c r="G732">
        <v>18806.580000000002</v>
      </c>
      <c r="H732">
        <v>18347.88</v>
      </c>
      <c r="J732" s="31">
        <f>VLOOKUP(Datos[[#This Row],[Mes]],$M$2:$N$13,2,FALSE)</f>
        <v>44593</v>
      </c>
      <c r="K732" s="31" t="str">
        <f>VLOOKUP(Datos[[#This Row],[Region]],$P$7:$S$61,4,FALSE)</f>
        <v>01 - Araba/Álava</v>
      </c>
    </row>
    <row r="733" spans="1:11" x14ac:dyDescent="0.25">
      <c r="A733" t="s">
        <v>69</v>
      </c>
      <c r="B733" t="s">
        <v>21</v>
      </c>
      <c r="C733" t="s">
        <v>6</v>
      </c>
      <c r="D733">
        <v>11248.9</v>
      </c>
      <c r="E733">
        <v>10974.54</v>
      </c>
      <c r="F733">
        <v>1</v>
      </c>
      <c r="G733">
        <v>11248.9</v>
      </c>
      <c r="H733">
        <v>10974.54</v>
      </c>
      <c r="J733" s="31">
        <f>VLOOKUP(Datos[[#This Row],[Mes]],$M$2:$N$13,2,FALSE)</f>
        <v>44621</v>
      </c>
      <c r="K733" s="31" t="str">
        <f>VLOOKUP(Datos[[#This Row],[Region]],$P$7:$S$61,4,FALSE)</f>
        <v>01 - Araba/Álava</v>
      </c>
    </row>
    <row r="734" spans="1:11" x14ac:dyDescent="0.25">
      <c r="A734" t="s">
        <v>69</v>
      </c>
      <c r="B734" t="s">
        <v>21</v>
      </c>
      <c r="C734" t="s">
        <v>7</v>
      </c>
      <c r="D734">
        <v>12933.74</v>
      </c>
      <c r="E734">
        <v>12618.28</v>
      </c>
      <c r="F734">
        <v>1</v>
      </c>
      <c r="G734">
        <v>12933.74</v>
      </c>
      <c r="H734">
        <v>12618.28</v>
      </c>
      <c r="J734" s="31">
        <f>VLOOKUP(Datos[[#This Row],[Mes]],$M$2:$N$13,2,FALSE)</f>
        <v>44652</v>
      </c>
      <c r="K734" s="31" t="str">
        <f>VLOOKUP(Datos[[#This Row],[Region]],$P$7:$S$61,4,FALSE)</f>
        <v>01 - Araba/Álava</v>
      </c>
    </row>
    <row r="735" spans="1:11" x14ac:dyDescent="0.25">
      <c r="A735" t="s">
        <v>69</v>
      </c>
      <c r="B735" t="s">
        <v>21</v>
      </c>
      <c r="C735" t="s">
        <v>8</v>
      </c>
      <c r="D735">
        <v>12316.62</v>
      </c>
      <c r="E735">
        <v>12016.21</v>
      </c>
      <c r="F735">
        <v>1</v>
      </c>
      <c r="G735">
        <v>12316.62</v>
      </c>
      <c r="H735">
        <v>12016.21</v>
      </c>
      <c r="J735" s="31">
        <f>VLOOKUP(Datos[[#This Row],[Mes]],$M$2:$N$13,2,FALSE)</f>
        <v>44682</v>
      </c>
      <c r="K735" s="31" t="str">
        <f>VLOOKUP(Datos[[#This Row],[Region]],$P$7:$S$61,4,FALSE)</f>
        <v>01 - Araba/Álava</v>
      </c>
    </row>
    <row r="736" spans="1:11" x14ac:dyDescent="0.25">
      <c r="A736" t="s">
        <v>69</v>
      </c>
      <c r="B736" t="s">
        <v>21</v>
      </c>
      <c r="C736" t="s">
        <v>9</v>
      </c>
      <c r="D736">
        <v>11334.36</v>
      </c>
      <c r="E736">
        <v>11057.91</v>
      </c>
      <c r="F736">
        <v>1</v>
      </c>
      <c r="G736">
        <v>11334.36</v>
      </c>
      <c r="H736">
        <v>11057.91</v>
      </c>
      <c r="J736" s="31">
        <f>VLOOKUP(Datos[[#This Row],[Mes]],$M$2:$N$13,2,FALSE)</f>
        <v>44713</v>
      </c>
      <c r="K736" s="31" t="str">
        <f>VLOOKUP(Datos[[#This Row],[Region]],$P$7:$S$61,4,FALSE)</f>
        <v>01 - Araba/Álava</v>
      </c>
    </row>
    <row r="737" spans="1:11" x14ac:dyDescent="0.25">
      <c r="A737" t="s">
        <v>63</v>
      </c>
      <c r="B737" t="s">
        <v>21</v>
      </c>
      <c r="C737" t="s">
        <v>4</v>
      </c>
      <c r="D737">
        <v>492765.91</v>
      </c>
      <c r="E737">
        <v>480747.23</v>
      </c>
      <c r="F737">
        <v>2</v>
      </c>
      <c r="G737">
        <v>492765.91</v>
      </c>
      <c r="H737">
        <v>480747.23</v>
      </c>
      <c r="J737" s="31">
        <f>VLOOKUP(Datos[[#This Row],[Mes]],$M$2:$N$13,2,FALSE)</f>
        <v>44562</v>
      </c>
      <c r="K737" s="31" t="str">
        <f>VLOOKUP(Datos[[#This Row],[Region]],$P$7:$S$61,4,FALSE)</f>
        <v>02 - Albacete</v>
      </c>
    </row>
    <row r="738" spans="1:11" x14ac:dyDescent="0.25">
      <c r="A738" t="s">
        <v>63</v>
      </c>
      <c r="B738" t="s">
        <v>21</v>
      </c>
      <c r="C738" t="s">
        <v>5</v>
      </c>
      <c r="D738">
        <v>594405.38</v>
      </c>
      <c r="E738">
        <v>579907.68999999994</v>
      </c>
      <c r="F738">
        <v>2</v>
      </c>
      <c r="G738">
        <v>594405.38</v>
      </c>
      <c r="H738">
        <v>579907.68999999994</v>
      </c>
      <c r="J738" s="31">
        <f>VLOOKUP(Datos[[#This Row],[Mes]],$M$2:$N$13,2,FALSE)</f>
        <v>44593</v>
      </c>
      <c r="K738" s="31" t="str">
        <f>VLOOKUP(Datos[[#This Row],[Region]],$P$7:$S$61,4,FALSE)</f>
        <v>02 - Albacete</v>
      </c>
    </row>
    <row r="739" spans="1:11" x14ac:dyDescent="0.25">
      <c r="A739" t="s">
        <v>63</v>
      </c>
      <c r="B739" t="s">
        <v>21</v>
      </c>
      <c r="C739" t="s">
        <v>6</v>
      </c>
      <c r="D739">
        <v>509910.72</v>
      </c>
      <c r="E739">
        <v>497473.87</v>
      </c>
      <c r="F739">
        <v>2</v>
      </c>
      <c r="G739">
        <v>509910.72</v>
      </c>
      <c r="H739">
        <v>497473.87</v>
      </c>
      <c r="J739" s="31">
        <f>VLOOKUP(Datos[[#This Row],[Mes]],$M$2:$N$13,2,FALSE)</f>
        <v>44621</v>
      </c>
      <c r="K739" s="31" t="str">
        <f>VLOOKUP(Datos[[#This Row],[Region]],$P$7:$S$61,4,FALSE)</f>
        <v>02 - Albacete</v>
      </c>
    </row>
    <row r="740" spans="1:11" x14ac:dyDescent="0.25">
      <c r="A740" t="s">
        <v>63</v>
      </c>
      <c r="B740" t="s">
        <v>21</v>
      </c>
      <c r="C740" t="s">
        <v>7</v>
      </c>
      <c r="D740">
        <v>232253.95</v>
      </c>
      <c r="E740">
        <v>226589.22</v>
      </c>
      <c r="F740">
        <v>2</v>
      </c>
      <c r="G740">
        <v>232253.95</v>
      </c>
      <c r="H740">
        <v>226589.22</v>
      </c>
      <c r="J740" s="31">
        <f>VLOOKUP(Datos[[#This Row],[Mes]],$M$2:$N$13,2,FALSE)</f>
        <v>44652</v>
      </c>
      <c r="K740" s="31" t="str">
        <f>VLOOKUP(Datos[[#This Row],[Region]],$P$7:$S$61,4,FALSE)</f>
        <v>02 - Albacete</v>
      </c>
    </row>
    <row r="741" spans="1:11" x14ac:dyDescent="0.25">
      <c r="A741" t="s">
        <v>63</v>
      </c>
      <c r="B741" t="s">
        <v>21</v>
      </c>
      <c r="C741" t="s">
        <v>8</v>
      </c>
      <c r="D741">
        <v>321087.03000000003</v>
      </c>
      <c r="E741">
        <v>313255.64</v>
      </c>
      <c r="F741">
        <v>2</v>
      </c>
      <c r="G741">
        <v>321087.03000000003</v>
      </c>
      <c r="H741">
        <v>313255.64</v>
      </c>
      <c r="J741" s="31">
        <f>VLOOKUP(Datos[[#This Row],[Mes]],$M$2:$N$13,2,FALSE)</f>
        <v>44682</v>
      </c>
      <c r="K741" s="31" t="str">
        <f>VLOOKUP(Datos[[#This Row],[Region]],$P$7:$S$61,4,FALSE)</f>
        <v>02 - Albacete</v>
      </c>
    </row>
    <row r="742" spans="1:11" x14ac:dyDescent="0.25">
      <c r="A742" t="s">
        <v>63</v>
      </c>
      <c r="B742" t="s">
        <v>21</v>
      </c>
      <c r="C742" t="s">
        <v>9</v>
      </c>
      <c r="D742">
        <v>292577.83</v>
      </c>
      <c r="E742">
        <v>285441.78999999998</v>
      </c>
      <c r="F742">
        <v>2</v>
      </c>
      <c r="G742">
        <v>292577.83</v>
      </c>
      <c r="H742">
        <v>285441.78999999998</v>
      </c>
      <c r="J742" s="31">
        <f>VLOOKUP(Datos[[#This Row],[Mes]],$M$2:$N$13,2,FALSE)</f>
        <v>44713</v>
      </c>
      <c r="K742" s="31" t="str">
        <f>VLOOKUP(Datos[[#This Row],[Region]],$P$7:$S$61,4,FALSE)</f>
        <v>02 - Albacete</v>
      </c>
    </row>
    <row r="743" spans="1:11" x14ac:dyDescent="0.25">
      <c r="A743" t="s">
        <v>65</v>
      </c>
      <c r="B743" t="s">
        <v>21</v>
      </c>
      <c r="C743" t="s">
        <v>4</v>
      </c>
      <c r="D743">
        <v>89969.17</v>
      </c>
      <c r="E743">
        <v>87774.8</v>
      </c>
      <c r="F743">
        <v>4</v>
      </c>
      <c r="G743">
        <v>89969.17</v>
      </c>
      <c r="H743">
        <v>87774.8</v>
      </c>
      <c r="J743" s="31">
        <f>VLOOKUP(Datos[[#This Row],[Mes]],$M$2:$N$13,2,FALSE)</f>
        <v>44562</v>
      </c>
      <c r="K743" s="31" t="str">
        <f>VLOOKUP(Datos[[#This Row],[Region]],$P$7:$S$61,4,FALSE)</f>
        <v>04 - Almería</v>
      </c>
    </row>
    <row r="744" spans="1:11" x14ac:dyDescent="0.25">
      <c r="A744" t="s">
        <v>65</v>
      </c>
      <c r="B744" t="s">
        <v>21</v>
      </c>
      <c r="C744" t="s">
        <v>5</v>
      </c>
      <c r="D744">
        <v>120759.9</v>
      </c>
      <c r="E744">
        <v>117814.54</v>
      </c>
      <c r="F744">
        <v>4</v>
      </c>
      <c r="G744">
        <v>120759.9</v>
      </c>
      <c r="H744">
        <v>117814.54</v>
      </c>
      <c r="J744" s="31">
        <f>VLOOKUP(Datos[[#This Row],[Mes]],$M$2:$N$13,2,FALSE)</f>
        <v>44593</v>
      </c>
      <c r="K744" s="31" t="str">
        <f>VLOOKUP(Datos[[#This Row],[Region]],$P$7:$S$61,4,FALSE)</f>
        <v>04 - Almería</v>
      </c>
    </row>
    <row r="745" spans="1:11" x14ac:dyDescent="0.25">
      <c r="A745" t="s">
        <v>65</v>
      </c>
      <c r="B745" t="s">
        <v>21</v>
      </c>
      <c r="C745" t="s">
        <v>6</v>
      </c>
      <c r="D745">
        <v>99387.17</v>
      </c>
      <c r="E745">
        <v>96963.09</v>
      </c>
      <c r="F745">
        <v>4</v>
      </c>
      <c r="G745">
        <v>99387.17</v>
      </c>
      <c r="H745">
        <v>96963.09</v>
      </c>
      <c r="J745" s="31">
        <f>VLOOKUP(Datos[[#This Row],[Mes]],$M$2:$N$13,2,FALSE)</f>
        <v>44621</v>
      </c>
      <c r="K745" s="31" t="str">
        <f>VLOOKUP(Datos[[#This Row],[Region]],$P$7:$S$61,4,FALSE)</f>
        <v>04 - Almería</v>
      </c>
    </row>
    <row r="746" spans="1:11" x14ac:dyDescent="0.25">
      <c r="A746" t="s">
        <v>65</v>
      </c>
      <c r="B746" t="s">
        <v>21</v>
      </c>
      <c r="C746" t="s">
        <v>7</v>
      </c>
      <c r="D746">
        <v>50138.67</v>
      </c>
      <c r="E746">
        <v>48915.78</v>
      </c>
      <c r="F746">
        <v>4</v>
      </c>
      <c r="G746">
        <v>50138.67</v>
      </c>
      <c r="H746">
        <v>48915.78</v>
      </c>
      <c r="J746" s="31">
        <f>VLOOKUP(Datos[[#This Row],[Mes]],$M$2:$N$13,2,FALSE)</f>
        <v>44652</v>
      </c>
      <c r="K746" s="31" t="str">
        <f>VLOOKUP(Datos[[#This Row],[Region]],$P$7:$S$61,4,FALSE)</f>
        <v>04 - Almería</v>
      </c>
    </row>
    <row r="747" spans="1:11" x14ac:dyDescent="0.25">
      <c r="A747" t="s">
        <v>65</v>
      </c>
      <c r="B747" t="s">
        <v>21</v>
      </c>
      <c r="C747" t="s">
        <v>8</v>
      </c>
      <c r="D747">
        <v>65534.78</v>
      </c>
      <c r="E747">
        <v>63936.37</v>
      </c>
      <c r="F747">
        <v>4</v>
      </c>
      <c r="G747">
        <v>65534.78</v>
      </c>
      <c r="H747">
        <v>63936.37</v>
      </c>
      <c r="J747" s="31">
        <f>VLOOKUP(Datos[[#This Row],[Mes]],$M$2:$N$13,2,FALSE)</f>
        <v>44682</v>
      </c>
      <c r="K747" s="31" t="str">
        <f>VLOOKUP(Datos[[#This Row],[Region]],$P$7:$S$61,4,FALSE)</f>
        <v>04 - Almería</v>
      </c>
    </row>
    <row r="748" spans="1:11" x14ac:dyDescent="0.25">
      <c r="A748" t="s">
        <v>65</v>
      </c>
      <c r="B748" t="s">
        <v>21</v>
      </c>
      <c r="C748" t="s">
        <v>9</v>
      </c>
      <c r="D748">
        <v>60118.73</v>
      </c>
      <c r="E748">
        <v>58652.42</v>
      </c>
      <c r="F748">
        <v>4</v>
      </c>
      <c r="G748">
        <v>60118.73</v>
      </c>
      <c r="H748">
        <v>58652.42</v>
      </c>
      <c r="J748" s="31">
        <f>VLOOKUP(Datos[[#This Row],[Mes]],$M$2:$N$13,2,FALSE)</f>
        <v>44713</v>
      </c>
      <c r="K748" s="31" t="str">
        <f>VLOOKUP(Datos[[#This Row],[Region]],$P$7:$S$61,4,FALSE)</f>
        <v>04 - Almería</v>
      </c>
    </row>
    <row r="749" spans="1:11" x14ac:dyDescent="0.25">
      <c r="A749" t="s">
        <v>74</v>
      </c>
      <c r="B749" t="s">
        <v>21</v>
      </c>
      <c r="C749" t="s">
        <v>4</v>
      </c>
      <c r="D749">
        <v>38796.6</v>
      </c>
      <c r="E749">
        <v>37850.339999999997</v>
      </c>
      <c r="F749">
        <v>5</v>
      </c>
      <c r="G749">
        <v>38796.6</v>
      </c>
      <c r="H749">
        <v>37850.339999999997</v>
      </c>
      <c r="J749" s="31">
        <f>VLOOKUP(Datos[[#This Row],[Mes]],$M$2:$N$13,2,FALSE)</f>
        <v>44562</v>
      </c>
      <c r="K749" s="31" t="str">
        <f>VLOOKUP(Datos[[#This Row],[Region]],$P$7:$S$61,4,FALSE)</f>
        <v>05 - Ávila</v>
      </c>
    </row>
    <row r="750" spans="1:11" x14ac:dyDescent="0.25">
      <c r="A750" t="s">
        <v>74</v>
      </c>
      <c r="B750" t="s">
        <v>21</v>
      </c>
      <c r="C750" t="s">
        <v>5</v>
      </c>
      <c r="D750">
        <v>73783.88</v>
      </c>
      <c r="E750">
        <v>71984.27</v>
      </c>
      <c r="F750">
        <v>5</v>
      </c>
      <c r="G750">
        <v>73783.88</v>
      </c>
      <c r="H750">
        <v>71984.27</v>
      </c>
      <c r="J750" s="31">
        <f>VLOOKUP(Datos[[#This Row],[Mes]],$M$2:$N$13,2,FALSE)</f>
        <v>44593</v>
      </c>
      <c r="K750" s="31" t="str">
        <f>VLOOKUP(Datos[[#This Row],[Region]],$P$7:$S$61,4,FALSE)</f>
        <v>05 - Ávila</v>
      </c>
    </row>
    <row r="751" spans="1:11" x14ac:dyDescent="0.25">
      <c r="A751" t="s">
        <v>74</v>
      </c>
      <c r="B751" t="s">
        <v>21</v>
      </c>
      <c r="C751" t="s">
        <v>6</v>
      </c>
      <c r="D751">
        <v>67554.78</v>
      </c>
      <c r="E751">
        <v>65907.100000000006</v>
      </c>
      <c r="F751">
        <v>5</v>
      </c>
      <c r="G751">
        <v>67554.78</v>
      </c>
      <c r="H751">
        <v>65907.100000000006</v>
      </c>
      <c r="J751" s="31">
        <f>VLOOKUP(Datos[[#This Row],[Mes]],$M$2:$N$13,2,FALSE)</f>
        <v>44621</v>
      </c>
      <c r="K751" s="31" t="str">
        <f>VLOOKUP(Datos[[#This Row],[Region]],$P$7:$S$61,4,FALSE)</f>
        <v>05 - Ávila</v>
      </c>
    </row>
    <row r="752" spans="1:11" x14ac:dyDescent="0.25">
      <c r="A752" t="s">
        <v>74</v>
      </c>
      <c r="B752" t="s">
        <v>21</v>
      </c>
      <c r="C752" t="s">
        <v>7</v>
      </c>
      <c r="D752">
        <v>41684.04</v>
      </c>
      <c r="E752">
        <v>40667.360000000001</v>
      </c>
      <c r="F752">
        <v>5</v>
      </c>
      <c r="G752">
        <v>41684.04</v>
      </c>
      <c r="H752">
        <v>40667.360000000001</v>
      </c>
      <c r="J752" s="31">
        <f>VLOOKUP(Datos[[#This Row],[Mes]],$M$2:$N$13,2,FALSE)</f>
        <v>44652</v>
      </c>
      <c r="K752" s="31" t="str">
        <f>VLOOKUP(Datos[[#This Row],[Region]],$P$7:$S$61,4,FALSE)</f>
        <v>05 - Ávila</v>
      </c>
    </row>
    <row r="753" spans="1:11" x14ac:dyDescent="0.25">
      <c r="A753" t="s">
        <v>74</v>
      </c>
      <c r="B753" t="s">
        <v>21</v>
      </c>
      <c r="C753" t="s">
        <v>8</v>
      </c>
      <c r="D753">
        <v>29178.18</v>
      </c>
      <c r="E753">
        <v>28466.52</v>
      </c>
      <c r="F753">
        <v>5</v>
      </c>
      <c r="G753">
        <v>29178.18</v>
      </c>
      <c r="H753">
        <v>28466.52</v>
      </c>
      <c r="J753" s="31">
        <f>VLOOKUP(Datos[[#This Row],[Mes]],$M$2:$N$13,2,FALSE)</f>
        <v>44682</v>
      </c>
      <c r="K753" s="31" t="str">
        <f>VLOOKUP(Datos[[#This Row],[Region]],$P$7:$S$61,4,FALSE)</f>
        <v>05 - Ávila</v>
      </c>
    </row>
    <row r="754" spans="1:11" x14ac:dyDescent="0.25">
      <c r="A754" t="s">
        <v>74</v>
      </c>
      <c r="B754" t="s">
        <v>21</v>
      </c>
      <c r="C754" t="s">
        <v>9</v>
      </c>
      <c r="D754">
        <v>27401.57</v>
      </c>
      <c r="E754">
        <v>26733.24</v>
      </c>
      <c r="F754">
        <v>5</v>
      </c>
      <c r="G754">
        <v>27401.57</v>
      </c>
      <c r="H754">
        <v>26733.24</v>
      </c>
      <c r="J754" s="31">
        <f>VLOOKUP(Datos[[#This Row],[Mes]],$M$2:$N$13,2,FALSE)</f>
        <v>44713</v>
      </c>
      <c r="K754" s="31" t="str">
        <f>VLOOKUP(Datos[[#This Row],[Region]],$P$7:$S$61,4,FALSE)</f>
        <v>05 - Ávila</v>
      </c>
    </row>
    <row r="755" spans="1:11" x14ac:dyDescent="0.25">
      <c r="A755" t="s">
        <v>72</v>
      </c>
      <c r="B755" t="s">
        <v>21</v>
      </c>
      <c r="C755" t="s">
        <v>4</v>
      </c>
      <c r="D755">
        <v>51406.23</v>
      </c>
      <c r="E755">
        <v>50152.42</v>
      </c>
      <c r="F755">
        <v>8</v>
      </c>
      <c r="G755">
        <v>51406.23</v>
      </c>
      <c r="H755">
        <v>50152.42</v>
      </c>
      <c r="J755" s="31">
        <f>VLOOKUP(Datos[[#This Row],[Mes]],$M$2:$N$13,2,FALSE)</f>
        <v>44562</v>
      </c>
      <c r="K755" s="31" t="str">
        <f>VLOOKUP(Datos[[#This Row],[Region]],$P$7:$S$61,4,FALSE)</f>
        <v>08 - Barcelona</v>
      </c>
    </row>
    <row r="756" spans="1:11" x14ac:dyDescent="0.25">
      <c r="A756" t="s">
        <v>72</v>
      </c>
      <c r="B756" t="s">
        <v>21</v>
      </c>
      <c r="C756" t="s">
        <v>5</v>
      </c>
      <c r="D756">
        <v>48195.07</v>
      </c>
      <c r="E756">
        <v>47019.58</v>
      </c>
      <c r="F756">
        <v>8</v>
      </c>
      <c r="G756">
        <v>48195.07</v>
      </c>
      <c r="H756">
        <v>47019.58</v>
      </c>
      <c r="J756" s="31">
        <f>VLOOKUP(Datos[[#This Row],[Mes]],$M$2:$N$13,2,FALSE)</f>
        <v>44593</v>
      </c>
      <c r="K756" s="31" t="str">
        <f>VLOOKUP(Datos[[#This Row],[Region]],$P$7:$S$61,4,FALSE)</f>
        <v>08 - Barcelona</v>
      </c>
    </row>
    <row r="757" spans="1:11" x14ac:dyDescent="0.25">
      <c r="A757" t="s">
        <v>72</v>
      </c>
      <c r="B757" t="s">
        <v>21</v>
      </c>
      <c r="C757" t="s">
        <v>6</v>
      </c>
      <c r="D757">
        <v>40591.699999999997</v>
      </c>
      <c r="E757">
        <v>39601.660000000003</v>
      </c>
      <c r="F757">
        <v>8</v>
      </c>
      <c r="G757">
        <v>40591.699999999997</v>
      </c>
      <c r="H757">
        <v>39601.660000000003</v>
      </c>
      <c r="J757" s="31">
        <f>VLOOKUP(Datos[[#This Row],[Mes]],$M$2:$N$13,2,FALSE)</f>
        <v>44621</v>
      </c>
      <c r="K757" s="31" t="str">
        <f>VLOOKUP(Datos[[#This Row],[Region]],$P$7:$S$61,4,FALSE)</f>
        <v>08 - Barcelona</v>
      </c>
    </row>
    <row r="758" spans="1:11" x14ac:dyDescent="0.25">
      <c r="A758" t="s">
        <v>72</v>
      </c>
      <c r="B758" t="s">
        <v>21</v>
      </c>
      <c r="C758" t="s">
        <v>7</v>
      </c>
      <c r="D758">
        <v>28694.23</v>
      </c>
      <c r="E758">
        <v>27994.37</v>
      </c>
      <c r="F758">
        <v>8</v>
      </c>
      <c r="G758">
        <v>28694.23</v>
      </c>
      <c r="H758">
        <v>27994.37</v>
      </c>
      <c r="J758" s="31">
        <f>VLOOKUP(Datos[[#This Row],[Mes]],$M$2:$N$13,2,FALSE)</f>
        <v>44652</v>
      </c>
      <c r="K758" s="31" t="str">
        <f>VLOOKUP(Datos[[#This Row],[Region]],$P$7:$S$61,4,FALSE)</f>
        <v>08 - Barcelona</v>
      </c>
    </row>
    <row r="759" spans="1:11" x14ac:dyDescent="0.25">
      <c r="A759" t="s">
        <v>72</v>
      </c>
      <c r="B759" t="s">
        <v>21</v>
      </c>
      <c r="C759" t="s">
        <v>8</v>
      </c>
      <c r="D759">
        <v>23584.66</v>
      </c>
      <c r="E759">
        <v>23009.42</v>
      </c>
      <c r="F759">
        <v>8</v>
      </c>
      <c r="G759">
        <v>23584.66</v>
      </c>
      <c r="H759">
        <v>23009.42</v>
      </c>
      <c r="J759" s="31">
        <f>VLOOKUP(Datos[[#This Row],[Mes]],$M$2:$N$13,2,FALSE)</f>
        <v>44682</v>
      </c>
      <c r="K759" s="31" t="str">
        <f>VLOOKUP(Datos[[#This Row],[Region]],$P$7:$S$61,4,FALSE)</f>
        <v>08 - Barcelona</v>
      </c>
    </row>
    <row r="760" spans="1:11" x14ac:dyDescent="0.25">
      <c r="A760" t="s">
        <v>72</v>
      </c>
      <c r="B760" t="s">
        <v>21</v>
      </c>
      <c r="C760" t="s">
        <v>9</v>
      </c>
      <c r="D760">
        <v>21627.57</v>
      </c>
      <c r="E760">
        <v>21100.07</v>
      </c>
      <c r="F760">
        <v>8</v>
      </c>
      <c r="G760">
        <v>21627.57</v>
      </c>
      <c r="H760">
        <v>21100.07</v>
      </c>
      <c r="J760" s="31">
        <f>VLOOKUP(Datos[[#This Row],[Mes]],$M$2:$N$13,2,FALSE)</f>
        <v>44713</v>
      </c>
      <c r="K760" s="31" t="str">
        <f>VLOOKUP(Datos[[#This Row],[Region]],$P$7:$S$61,4,FALSE)</f>
        <v>08 - Barcelona</v>
      </c>
    </row>
    <row r="761" spans="1:11" x14ac:dyDescent="0.25">
      <c r="A761" t="s">
        <v>76</v>
      </c>
      <c r="B761" t="s">
        <v>21</v>
      </c>
      <c r="C761" t="s">
        <v>4</v>
      </c>
      <c r="D761">
        <v>390792.94</v>
      </c>
      <c r="E761">
        <v>381261.4</v>
      </c>
      <c r="F761">
        <v>9</v>
      </c>
      <c r="G761">
        <v>390792.94</v>
      </c>
      <c r="H761">
        <v>381261.4</v>
      </c>
      <c r="J761" s="31">
        <f>VLOOKUP(Datos[[#This Row],[Mes]],$M$2:$N$13,2,FALSE)</f>
        <v>44562</v>
      </c>
      <c r="K761" s="31" t="str">
        <f>VLOOKUP(Datos[[#This Row],[Region]],$P$7:$S$61,4,FALSE)</f>
        <v>09 - Burgos</v>
      </c>
    </row>
    <row r="762" spans="1:11" x14ac:dyDescent="0.25">
      <c r="A762" t="s">
        <v>76</v>
      </c>
      <c r="B762" t="s">
        <v>21</v>
      </c>
      <c r="C762" t="s">
        <v>5</v>
      </c>
      <c r="D762">
        <v>467678.2</v>
      </c>
      <c r="E762">
        <v>456271.41</v>
      </c>
      <c r="F762">
        <v>9</v>
      </c>
      <c r="G762">
        <v>467678.2</v>
      </c>
      <c r="H762">
        <v>456271.41</v>
      </c>
      <c r="J762" s="31">
        <f>VLOOKUP(Datos[[#This Row],[Mes]],$M$2:$N$13,2,FALSE)</f>
        <v>44593</v>
      </c>
      <c r="K762" s="31" t="str">
        <f>VLOOKUP(Datos[[#This Row],[Region]],$P$7:$S$61,4,FALSE)</f>
        <v>09 - Burgos</v>
      </c>
    </row>
    <row r="763" spans="1:11" x14ac:dyDescent="0.25">
      <c r="A763" t="s">
        <v>76</v>
      </c>
      <c r="B763" t="s">
        <v>21</v>
      </c>
      <c r="C763" t="s">
        <v>6</v>
      </c>
      <c r="D763">
        <v>452152.1</v>
      </c>
      <c r="E763">
        <v>441124</v>
      </c>
      <c r="F763">
        <v>9</v>
      </c>
      <c r="G763">
        <v>452152.1</v>
      </c>
      <c r="H763">
        <v>441124</v>
      </c>
      <c r="J763" s="31">
        <f>VLOOKUP(Datos[[#This Row],[Mes]],$M$2:$N$13,2,FALSE)</f>
        <v>44621</v>
      </c>
      <c r="K763" s="31" t="str">
        <f>VLOOKUP(Datos[[#This Row],[Region]],$P$7:$S$61,4,FALSE)</f>
        <v>09 - Burgos</v>
      </c>
    </row>
    <row r="764" spans="1:11" x14ac:dyDescent="0.25">
      <c r="A764" t="s">
        <v>76</v>
      </c>
      <c r="B764" t="s">
        <v>21</v>
      </c>
      <c r="C764" t="s">
        <v>7</v>
      </c>
      <c r="D764">
        <v>371452.75</v>
      </c>
      <c r="E764">
        <v>362392.93</v>
      </c>
      <c r="F764">
        <v>9</v>
      </c>
      <c r="G764">
        <v>371452.75</v>
      </c>
      <c r="H764">
        <v>362392.93</v>
      </c>
      <c r="J764" s="31">
        <f>VLOOKUP(Datos[[#This Row],[Mes]],$M$2:$N$13,2,FALSE)</f>
        <v>44652</v>
      </c>
      <c r="K764" s="31" t="str">
        <f>VLOOKUP(Datos[[#This Row],[Region]],$P$7:$S$61,4,FALSE)</f>
        <v>09 - Burgos</v>
      </c>
    </row>
    <row r="765" spans="1:11" x14ac:dyDescent="0.25">
      <c r="A765" t="s">
        <v>76</v>
      </c>
      <c r="B765" t="s">
        <v>21</v>
      </c>
      <c r="C765" t="s">
        <v>8</v>
      </c>
      <c r="D765">
        <v>276366.28999999998</v>
      </c>
      <c r="E765">
        <v>269625.65000000002</v>
      </c>
      <c r="F765">
        <v>9</v>
      </c>
      <c r="G765">
        <v>276366.28999999998</v>
      </c>
      <c r="H765">
        <v>269625.65000000002</v>
      </c>
      <c r="J765" s="31">
        <f>VLOOKUP(Datos[[#This Row],[Mes]],$M$2:$N$13,2,FALSE)</f>
        <v>44682</v>
      </c>
      <c r="K765" s="31" t="str">
        <f>VLOOKUP(Datos[[#This Row],[Region]],$P$7:$S$61,4,FALSE)</f>
        <v>09 - Burgos</v>
      </c>
    </row>
    <row r="766" spans="1:11" x14ac:dyDescent="0.25">
      <c r="A766" t="s">
        <v>76</v>
      </c>
      <c r="B766" t="s">
        <v>21</v>
      </c>
      <c r="C766" t="s">
        <v>9</v>
      </c>
      <c r="D766">
        <v>273657.02</v>
      </c>
      <c r="E766">
        <v>266982.46000000002</v>
      </c>
      <c r="F766">
        <v>9</v>
      </c>
      <c r="G766">
        <v>273657.02</v>
      </c>
      <c r="H766">
        <v>266982.46000000002</v>
      </c>
      <c r="J766" s="31">
        <f>VLOOKUP(Datos[[#This Row],[Mes]],$M$2:$N$13,2,FALSE)</f>
        <v>44713</v>
      </c>
      <c r="K766" s="31" t="str">
        <f>VLOOKUP(Datos[[#This Row],[Region]],$P$7:$S$61,4,FALSE)</f>
        <v>09 - Burgos</v>
      </c>
    </row>
    <row r="767" spans="1:11" x14ac:dyDescent="0.25">
      <c r="A767" t="s">
        <v>109</v>
      </c>
      <c r="B767" t="s">
        <v>21</v>
      </c>
      <c r="C767" t="s">
        <v>4</v>
      </c>
      <c r="D767">
        <v>17105.62</v>
      </c>
      <c r="E767">
        <v>16688.41</v>
      </c>
      <c r="F767">
        <v>10</v>
      </c>
      <c r="G767">
        <v>17105.62</v>
      </c>
      <c r="H767">
        <v>16688.41</v>
      </c>
      <c r="J767" s="31">
        <f>VLOOKUP(Datos[[#This Row],[Mes]],$M$2:$N$13,2,FALSE)</f>
        <v>44562</v>
      </c>
      <c r="K767" s="31" t="str">
        <f>VLOOKUP(Datos[[#This Row],[Region]],$P$7:$S$61,4,FALSE)</f>
        <v>10 - Cáceres</v>
      </c>
    </row>
    <row r="768" spans="1:11" x14ac:dyDescent="0.25">
      <c r="A768" t="s">
        <v>109</v>
      </c>
      <c r="B768" t="s">
        <v>21</v>
      </c>
      <c r="C768" t="s">
        <v>5</v>
      </c>
      <c r="D768">
        <v>20563.3</v>
      </c>
      <c r="E768">
        <v>20061.759999999998</v>
      </c>
      <c r="F768">
        <v>10</v>
      </c>
      <c r="G768">
        <v>20563.3</v>
      </c>
      <c r="H768">
        <v>20061.759999999998</v>
      </c>
      <c r="J768" s="31">
        <f>VLOOKUP(Datos[[#This Row],[Mes]],$M$2:$N$13,2,FALSE)</f>
        <v>44593</v>
      </c>
      <c r="K768" s="31" t="str">
        <f>VLOOKUP(Datos[[#This Row],[Region]],$P$7:$S$61,4,FALSE)</f>
        <v>10 - Cáceres</v>
      </c>
    </row>
    <row r="769" spans="1:11" x14ac:dyDescent="0.25">
      <c r="A769" t="s">
        <v>109</v>
      </c>
      <c r="B769" t="s">
        <v>21</v>
      </c>
      <c r="C769" t="s">
        <v>6</v>
      </c>
      <c r="D769">
        <v>25974.44</v>
      </c>
      <c r="E769">
        <v>25340.92</v>
      </c>
      <c r="F769">
        <v>10</v>
      </c>
      <c r="G769">
        <v>25974.44</v>
      </c>
      <c r="H769">
        <v>25340.92</v>
      </c>
      <c r="J769" s="31">
        <f>VLOOKUP(Datos[[#This Row],[Mes]],$M$2:$N$13,2,FALSE)</f>
        <v>44621</v>
      </c>
      <c r="K769" s="31" t="str">
        <f>VLOOKUP(Datos[[#This Row],[Region]],$P$7:$S$61,4,FALSE)</f>
        <v>10 - Cáceres</v>
      </c>
    </row>
    <row r="770" spans="1:11" x14ac:dyDescent="0.25">
      <c r="A770" t="s">
        <v>109</v>
      </c>
      <c r="B770" t="s">
        <v>21</v>
      </c>
      <c r="C770" t="s">
        <v>7</v>
      </c>
      <c r="D770">
        <v>15373.53</v>
      </c>
      <c r="E770">
        <v>14998.57</v>
      </c>
      <c r="F770">
        <v>10</v>
      </c>
      <c r="G770">
        <v>15373.53</v>
      </c>
      <c r="H770">
        <v>14998.57</v>
      </c>
      <c r="J770" s="31">
        <f>VLOOKUP(Datos[[#This Row],[Mes]],$M$2:$N$13,2,FALSE)</f>
        <v>44652</v>
      </c>
      <c r="K770" s="31" t="str">
        <f>VLOOKUP(Datos[[#This Row],[Region]],$P$7:$S$61,4,FALSE)</f>
        <v>10 - Cáceres</v>
      </c>
    </row>
    <row r="771" spans="1:11" x14ac:dyDescent="0.25">
      <c r="A771" t="s">
        <v>109</v>
      </c>
      <c r="B771" t="s">
        <v>21</v>
      </c>
      <c r="C771" t="s">
        <v>8</v>
      </c>
      <c r="D771">
        <v>16091.61</v>
      </c>
      <c r="E771">
        <v>15699.13</v>
      </c>
      <c r="F771">
        <v>10</v>
      </c>
      <c r="G771">
        <v>16091.61</v>
      </c>
      <c r="H771">
        <v>15699.13</v>
      </c>
      <c r="J771" s="31">
        <f>VLOOKUP(Datos[[#This Row],[Mes]],$M$2:$N$13,2,FALSE)</f>
        <v>44682</v>
      </c>
      <c r="K771" s="31" t="str">
        <f>VLOOKUP(Datos[[#This Row],[Region]],$P$7:$S$61,4,FALSE)</f>
        <v>10 - Cáceres</v>
      </c>
    </row>
    <row r="772" spans="1:11" x14ac:dyDescent="0.25">
      <c r="A772" t="s">
        <v>109</v>
      </c>
      <c r="B772" t="s">
        <v>21</v>
      </c>
      <c r="C772" t="s">
        <v>9</v>
      </c>
      <c r="D772">
        <v>11660.92</v>
      </c>
      <c r="E772">
        <v>11376.51</v>
      </c>
      <c r="F772">
        <v>10</v>
      </c>
      <c r="G772">
        <v>11660.92</v>
      </c>
      <c r="H772">
        <v>11376.51</v>
      </c>
      <c r="J772" s="31">
        <f>VLOOKUP(Datos[[#This Row],[Mes]],$M$2:$N$13,2,FALSE)</f>
        <v>44713</v>
      </c>
      <c r="K772" s="31" t="str">
        <f>VLOOKUP(Datos[[#This Row],[Region]],$P$7:$S$61,4,FALSE)</f>
        <v>10 - Cáceres</v>
      </c>
    </row>
    <row r="773" spans="1:11" x14ac:dyDescent="0.25">
      <c r="A773" t="s">
        <v>77</v>
      </c>
      <c r="B773" t="s">
        <v>21</v>
      </c>
      <c r="C773" t="s">
        <v>4</v>
      </c>
      <c r="D773">
        <v>298125.56</v>
      </c>
      <c r="E773">
        <v>290854.2</v>
      </c>
      <c r="F773">
        <v>11</v>
      </c>
      <c r="G773">
        <v>298125.56</v>
      </c>
      <c r="H773">
        <v>290854.2</v>
      </c>
      <c r="J773" s="31">
        <f>VLOOKUP(Datos[[#This Row],[Mes]],$M$2:$N$13,2,FALSE)</f>
        <v>44562</v>
      </c>
      <c r="K773" s="31" t="str">
        <f>VLOOKUP(Datos[[#This Row],[Region]],$P$7:$S$61,4,FALSE)</f>
        <v>11 - Cádiz</v>
      </c>
    </row>
    <row r="774" spans="1:11" x14ac:dyDescent="0.25">
      <c r="A774" t="s">
        <v>77</v>
      </c>
      <c r="B774" t="s">
        <v>21</v>
      </c>
      <c r="C774" t="s">
        <v>5</v>
      </c>
      <c r="D774">
        <v>308178.06</v>
      </c>
      <c r="E774">
        <v>300661.52</v>
      </c>
      <c r="F774">
        <v>11</v>
      </c>
      <c r="G774">
        <v>308178.06</v>
      </c>
      <c r="H774">
        <v>300661.52</v>
      </c>
      <c r="J774" s="31">
        <f>VLOOKUP(Datos[[#This Row],[Mes]],$M$2:$N$13,2,FALSE)</f>
        <v>44593</v>
      </c>
      <c r="K774" s="31" t="str">
        <f>VLOOKUP(Datos[[#This Row],[Region]],$P$7:$S$61,4,FALSE)</f>
        <v>11 - Cádiz</v>
      </c>
    </row>
    <row r="775" spans="1:11" x14ac:dyDescent="0.25">
      <c r="A775" t="s">
        <v>77</v>
      </c>
      <c r="B775" t="s">
        <v>21</v>
      </c>
      <c r="C775" t="s">
        <v>6</v>
      </c>
      <c r="D775">
        <v>302279.42</v>
      </c>
      <c r="E775">
        <v>294906.75</v>
      </c>
      <c r="F775">
        <v>11</v>
      </c>
      <c r="G775">
        <v>302279.42</v>
      </c>
      <c r="H775">
        <v>294906.75</v>
      </c>
      <c r="J775" s="31">
        <f>VLOOKUP(Datos[[#This Row],[Mes]],$M$2:$N$13,2,FALSE)</f>
        <v>44621</v>
      </c>
      <c r="K775" s="31" t="str">
        <f>VLOOKUP(Datos[[#This Row],[Region]],$P$7:$S$61,4,FALSE)</f>
        <v>11 - Cádiz</v>
      </c>
    </row>
    <row r="776" spans="1:11" x14ac:dyDescent="0.25">
      <c r="A776" t="s">
        <v>77</v>
      </c>
      <c r="B776" t="s">
        <v>21</v>
      </c>
      <c r="C776" t="s">
        <v>7</v>
      </c>
      <c r="D776">
        <v>196586.37</v>
      </c>
      <c r="E776">
        <v>191791.58</v>
      </c>
      <c r="F776">
        <v>11</v>
      </c>
      <c r="G776">
        <v>196586.37</v>
      </c>
      <c r="H776">
        <v>191791.58</v>
      </c>
      <c r="J776" s="31">
        <f>VLOOKUP(Datos[[#This Row],[Mes]],$M$2:$N$13,2,FALSE)</f>
        <v>44652</v>
      </c>
      <c r="K776" s="31" t="str">
        <f>VLOOKUP(Datos[[#This Row],[Region]],$P$7:$S$61,4,FALSE)</f>
        <v>11 - Cádiz</v>
      </c>
    </row>
    <row r="777" spans="1:11" x14ac:dyDescent="0.25">
      <c r="A777" t="s">
        <v>77</v>
      </c>
      <c r="B777" t="s">
        <v>21</v>
      </c>
      <c r="C777" t="s">
        <v>8</v>
      </c>
      <c r="D777">
        <v>211429.87</v>
      </c>
      <c r="E777">
        <v>206273.04</v>
      </c>
      <c r="F777">
        <v>11</v>
      </c>
      <c r="G777">
        <v>211429.87</v>
      </c>
      <c r="H777">
        <v>206273.04</v>
      </c>
      <c r="J777" s="31">
        <f>VLOOKUP(Datos[[#This Row],[Mes]],$M$2:$N$13,2,FALSE)</f>
        <v>44682</v>
      </c>
      <c r="K777" s="31" t="str">
        <f>VLOOKUP(Datos[[#This Row],[Region]],$P$7:$S$61,4,FALSE)</f>
        <v>11 - Cádiz</v>
      </c>
    </row>
    <row r="778" spans="1:11" x14ac:dyDescent="0.25">
      <c r="A778" t="s">
        <v>77</v>
      </c>
      <c r="B778" t="s">
        <v>21</v>
      </c>
      <c r="C778" t="s">
        <v>9</v>
      </c>
      <c r="D778">
        <v>213418.55</v>
      </c>
      <c r="E778">
        <v>208213.22</v>
      </c>
      <c r="F778">
        <v>11</v>
      </c>
      <c r="G778">
        <v>213418.55</v>
      </c>
      <c r="H778">
        <v>208213.22</v>
      </c>
      <c r="J778" s="31">
        <f>VLOOKUP(Datos[[#This Row],[Mes]],$M$2:$N$13,2,FALSE)</f>
        <v>44713</v>
      </c>
      <c r="K778" s="31" t="str">
        <f>VLOOKUP(Datos[[#This Row],[Region]],$P$7:$S$61,4,FALSE)</f>
        <v>11 - Cádiz</v>
      </c>
    </row>
    <row r="779" spans="1:11" x14ac:dyDescent="0.25">
      <c r="A779" t="s">
        <v>79</v>
      </c>
      <c r="B779" t="s">
        <v>21</v>
      </c>
      <c r="C779" t="s">
        <v>4</v>
      </c>
      <c r="D779">
        <v>108888.72</v>
      </c>
      <c r="E779">
        <v>106232.9</v>
      </c>
      <c r="F779">
        <v>12</v>
      </c>
      <c r="G779">
        <v>108888.72</v>
      </c>
      <c r="H779">
        <v>106232.9</v>
      </c>
      <c r="J779" s="31">
        <f>VLOOKUP(Datos[[#This Row],[Mes]],$M$2:$N$13,2,FALSE)</f>
        <v>44562</v>
      </c>
      <c r="K779" s="31" t="str">
        <f>VLOOKUP(Datos[[#This Row],[Region]],$P$7:$S$61,4,FALSE)</f>
        <v>12 - Castellón/Castelló</v>
      </c>
    </row>
    <row r="780" spans="1:11" x14ac:dyDescent="0.25">
      <c r="A780" t="s">
        <v>79</v>
      </c>
      <c r="B780" t="s">
        <v>21</v>
      </c>
      <c r="C780" t="s">
        <v>5</v>
      </c>
      <c r="D780">
        <v>114162.34</v>
      </c>
      <c r="E780">
        <v>111377.89</v>
      </c>
      <c r="F780">
        <v>12</v>
      </c>
      <c r="G780">
        <v>114162.34</v>
      </c>
      <c r="H780">
        <v>111377.89</v>
      </c>
      <c r="J780" s="31">
        <f>VLOOKUP(Datos[[#This Row],[Mes]],$M$2:$N$13,2,FALSE)</f>
        <v>44593</v>
      </c>
      <c r="K780" s="31" t="str">
        <f>VLOOKUP(Datos[[#This Row],[Region]],$P$7:$S$61,4,FALSE)</f>
        <v>12 - Castellón/Castelló</v>
      </c>
    </row>
    <row r="781" spans="1:11" x14ac:dyDescent="0.25">
      <c r="A781" t="s">
        <v>79</v>
      </c>
      <c r="B781" t="s">
        <v>21</v>
      </c>
      <c r="C781" t="s">
        <v>6</v>
      </c>
      <c r="D781">
        <v>72071.539999999994</v>
      </c>
      <c r="E781">
        <v>70313.7</v>
      </c>
      <c r="F781">
        <v>12</v>
      </c>
      <c r="G781">
        <v>72071.539999999994</v>
      </c>
      <c r="H781">
        <v>70313.7</v>
      </c>
      <c r="J781" s="31">
        <f>VLOOKUP(Datos[[#This Row],[Mes]],$M$2:$N$13,2,FALSE)</f>
        <v>44621</v>
      </c>
      <c r="K781" s="31" t="str">
        <f>VLOOKUP(Datos[[#This Row],[Region]],$P$7:$S$61,4,FALSE)</f>
        <v>12 - Castellón/Castelló</v>
      </c>
    </row>
    <row r="782" spans="1:11" x14ac:dyDescent="0.25">
      <c r="A782" t="s">
        <v>79</v>
      </c>
      <c r="B782" t="s">
        <v>21</v>
      </c>
      <c r="C782" t="s">
        <v>7</v>
      </c>
      <c r="D782">
        <v>78124.149999999994</v>
      </c>
      <c r="E782">
        <v>76218.679999999993</v>
      </c>
      <c r="F782">
        <v>12</v>
      </c>
      <c r="G782">
        <v>78124.149999999994</v>
      </c>
      <c r="H782">
        <v>76218.679999999993</v>
      </c>
      <c r="J782" s="31">
        <f>VLOOKUP(Datos[[#This Row],[Mes]],$M$2:$N$13,2,FALSE)</f>
        <v>44652</v>
      </c>
      <c r="K782" s="31" t="str">
        <f>VLOOKUP(Datos[[#This Row],[Region]],$P$7:$S$61,4,FALSE)</f>
        <v>12 - Castellón/Castelló</v>
      </c>
    </row>
    <row r="783" spans="1:11" x14ac:dyDescent="0.25">
      <c r="A783" t="s">
        <v>79</v>
      </c>
      <c r="B783" t="s">
        <v>21</v>
      </c>
      <c r="C783" t="s">
        <v>8</v>
      </c>
      <c r="D783">
        <v>58382.75</v>
      </c>
      <c r="E783">
        <v>56958.78</v>
      </c>
      <c r="F783">
        <v>12</v>
      </c>
      <c r="G783">
        <v>58382.75</v>
      </c>
      <c r="H783">
        <v>56958.78</v>
      </c>
      <c r="J783" s="31">
        <f>VLOOKUP(Datos[[#This Row],[Mes]],$M$2:$N$13,2,FALSE)</f>
        <v>44682</v>
      </c>
      <c r="K783" s="31" t="str">
        <f>VLOOKUP(Datos[[#This Row],[Region]],$P$7:$S$61,4,FALSE)</f>
        <v>12 - Castellón/Castelló</v>
      </c>
    </row>
    <row r="784" spans="1:11" x14ac:dyDescent="0.25">
      <c r="A784" t="s">
        <v>79</v>
      </c>
      <c r="B784" t="s">
        <v>21</v>
      </c>
      <c r="C784" t="s">
        <v>9</v>
      </c>
      <c r="D784">
        <v>56234.63</v>
      </c>
      <c r="E784">
        <v>54863.05</v>
      </c>
      <c r="F784">
        <v>12</v>
      </c>
      <c r="G784">
        <v>56234.63</v>
      </c>
      <c r="H784">
        <v>54863.05</v>
      </c>
      <c r="J784" s="31">
        <f>VLOOKUP(Datos[[#This Row],[Mes]],$M$2:$N$13,2,FALSE)</f>
        <v>44713</v>
      </c>
      <c r="K784" s="31" t="str">
        <f>VLOOKUP(Datos[[#This Row],[Region]],$P$7:$S$61,4,FALSE)</f>
        <v>12 - Castellón/Castelló</v>
      </c>
    </row>
    <row r="785" spans="1:11" x14ac:dyDescent="0.25">
      <c r="A785" t="s">
        <v>67</v>
      </c>
      <c r="B785" t="s">
        <v>21</v>
      </c>
      <c r="C785" t="s">
        <v>4</v>
      </c>
      <c r="D785">
        <v>26793.200000000001</v>
      </c>
      <c r="E785">
        <v>26139.71</v>
      </c>
      <c r="F785">
        <v>13</v>
      </c>
      <c r="G785">
        <v>26793.200000000001</v>
      </c>
      <c r="H785">
        <v>26139.71</v>
      </c>
      <c r="J785" s="31">
        <f>VLOOKUP(Datos[[#This Row],[Mes]],$M$2:$N$13,2,FALSE)</f>
        <v>44562</v>
      </c>
      <c r="K785" s="31" t="str">
        <f>VLOOKUP(Datos[[#This Row],[Region]],$P$7:$S$61,4,FALSE)</f>
        <v>13 - Ciudad Real</v>
      </c>
    </row>
    <row r="786" spans="1:11" x14ac:dyDescent="0.25">
      <c r="A786" t="s">
        <v>67</v>
      </c>
      <c r="B786" t="s">
        <v>21</v>
      </c>
      <c r="C786" t="s">
        <v>5</v>
      </c>
      <c r="D786">
        <v>44685.2</v>
      </c>
      <c r="E786">
        <v>43595.32</v>
      </c>
      <c r="F786">
        <v>13</v>
      </c>
      <c r="G786">
        <v>44685.2</v>
      </c>
      <c r="H786">
        <v>43595.32</v>
      </c>
      <c r="J786" s="31">
        <f>VLOOKUP(Datos[[#This Row],[Mes]],$M$2:$N$13,2,FALSE)</f>
        <v>44593</v>
      </c>
      <c r="K786" s="31" t="str">
        <f>VLOOKUP(Datos[[#This Row],[Region]],$P$7:$S$61,4,FALSE)</f>
        <v>13 - Ciudad Real</v>
      </c>
    </row>
    <row r="787" spans="1:11" x14ac:dyDescent="0.25">
      <c r="A787" t="s">
        <v>67</v>
      </c>
      <c r="B787" t="s">
        <v>21</v>
      </c>
      <c r="C787" t="s">
        <v>6</v>
      </c>
      <c r="D787">
        <v>52786.84</v>
      </c>
      <c r="E787">
        <v>51499.360000000001</v>
      </c>
      <c r="F787">
        <v>13</v>
      </c>
      <c r="G787">
        <v>52786.84</v>
      </c>
      <c r="H787">
        <v>51499.360000000001</v>
      </c>
      <c r="J787" s="31">
        <f>VLOOKUP(Datos[[#This Row],[Mes]],$M$2:$N$13,2,FALSE)</f>
        <v>44621</v>
      </c>
      <c r="K787" s="31" t="str">
        <f>VLOOKUP(Datos[[#This Row],[Region]],$P$7:$S$61,4,FALSE)</f>
        <v>13 - Ciudad Real</v>
      </c>
    </row>
    <row r="788" spans="1:11" x14ac:dyDescent="0.25">
      <c r="A788" t="s">
        <v>67</v>
      </c>
      <c r="B788" t="s">
        <v>21</v>
      </c>
      <c r="C788" t="s">
        <v>7</v>
      </c>
      <c r="D788">
        <v>25400.3</v>
      </c>
      <c r="E788">
        <v>24780.78</v>
      </c>
      <c r="F788">
        <v>13</v>
      </c>
      <c r="G788">
        <v>25400.3</v>
      </c>
      <c r="H788">
        <v>24780.78</v>
      </c>
      <c r="J788" s="31">
        <f>VLOOKUP(Datos[[#This Row],[Mes]],$M$2:$N$13,2,FALSE)</f>
        <v>44652</v>
      </c>
      <c r="K788" s="31" t="str">
        <f>VLOOKUP(Datos[[#This Row],[Region]],$P$7:$S$61,4,FALSE)</f>
        <v>13 - Ciudad Real</v>
      </c>
    </row>
    <row r="789" spans="1:11" x14ac:dyDescent="0.25">
      <c r="A789" t="s">
        <v>67</v>
      </c>
      <c r="B789" t="s">
        <v>21</v>
      </c>
      <c r="C789" t="s">
        <v>8</v>
      </c>
      <c r="D789">
        <v>23039.94</v>
      </c>
      <c r="E789">
        <v>22477.99</v>
      </c>
      <c r="F789">
        <v>13</v>
      </c>
      <c r="G789">
        <v>23039.94</v>
      </c>
      <c r="H789">
        <v>22477.99</v>
      </c>
      <c r="J789" s="31">
        <f>VLOOKUP(Datos[[#This Row],[Mes]],$M$2:$N$13,2,FALSE)</f>
        <v>44682</v>
      </c>
      <c r="K789" s="31" t="str">
        <f>VLOOKUP(Datos[[#This Row],[Region]],$P$7:$S$61,4,FALSE)</f>
        <v>13 - Ciudad Real</v>
      </c>
    </row>
    <row r="790" spans="1:11" x14ac:dyDescent="0.25">
      <c r="A790" t="s">
        <v>67</v>
      </c>
      <c r="B790" t="s">
        <v>21</v>
      </c>
      <c r="C790" t="s">
        <v>9</v>
      </c>
      <c r="D790">
        <v>17188.669999999998</v>
      </c>
      <c r="E790">
        <v>16769.43</v>
      </c>
      <c r="F790">
        <v>13</v>
      </c>
      <c r="G790">
        <v>17188.669999999998</v>
      </c>
      <c r="H790">
        <v>16769.43</v>
      </c>
      <c r="J790" s="31">
        <f>VLOOKUP(Datos[[#This Row],[Mes]],$M$2:$N$13,2,FALSE)</f>
        <v>44713</v>
      </c>
      <c r="K790" s="31" t="str">
        <f>VLOOKUP(Datos[[#This Row],[Region]],$P$7:$S$61,4,FALSE)</f>
        <v>13 - Ciudad Real</v>
      </c>
    </row>
    <row r="791" spans="1:11" x14ac:dyDescent="0.25">
      <c r="A791" t="s">
        <v>81</v>
      </c>
      <c r="B791" t="s">
        <v>21</v>
      </c>
      <c r="C791" t="s">
        <v>4</v>
      </c>
      <c r="D791">
        <v>329800.09999999998</v>
      </c>
      <c r="E791">
        <v>321756.2</v>
      </c>
      <c r="F791">
        <v>15</v>
      </c>
      <c r="G791">
        <v>329800.09999999998</v>
      </c>
      <c r="H791">
        <v>321756.2</v>
      </c>
      <c r="J791" s="31">
        <f>VLOOKUP(Datos[[#This Row],[Mes]],$M$2:$N$13,2,FALSE)</f>
        <v>44562</v>
      </c>
      <c r="K791" s="31" t="str">
        <f>VLOOKUP(Datos[[#This Row],[Region]],$P$7:$S$61,4,FALSE)</f>
        <v>15 - Coruña, A</v>
      </c>
    </row>
    <row r="792" spans="1:11" x14ac:dyDescent="0.25">
      <c r="A792" t="s">
        <v>81</v>
      </c>
      <c r="B792" t="s">
        <v>21</v>
      </c>
      <c r="C792" t="s">
        <v>5</v>
      </c>
      <c r="D792">
        <v>295675.65999999997</v>
      </c>
      <c r="E792">
        <v>288464.06</v>
      </c>
      <c r="F792">
        <v>15</v>
      </c>
      <c r="G792">
        <v>295675.65999999997</v>
      </c>
      <c r="H792">
        <v>288464.06</v>
      </c>
      <c r="J792" s="31">
        <f>VLOOKUP(Datos[[#This Row],[Mes]],$M$2:$N$13,2,FALSE)</f>
        <v>44593</v>
      </c>
      <c r="K792" s="31" t="str">
        <f>VLOOKUP(Datos[[#This Row],[Region]],$P$7:$S$61,4,FALSE)</f>
        <v>15 - Coruña, A</v>
      </c>
    </row>
    <row r="793" spans="1:11" x14ac:dyDescent="0.25">
      <c r="A793" t="s">
        <v>81</v>
      </c>
      <c r="B793" t="s">
        <v>21</v>
      </c>
      <c r="C793" t="s">
        <v>6</v>
      </c>
      <c r="D793">
        <v>324259.3</v>
      </c>
      <c r="E793">
        <v>316350.53999999998</v>
      </c>
      <c r="F793">
        <v>15</v>
      </c>
      <c r="G793">
        <v>324259.3</v>
      </c>
      <c r="H793">
        <v>316350.53999999998</v>
      </c>
      <c r="J793" s="31">
        <f>VLOOKUP(Datos[[#This Row],[Mes]],$M$2:$N$13,2,FALSE)</f>
        <v>44621</v>
      </c>
      <c r="K793" s="31" t="str">
        <f>VLOOKUP(Datos[[#This Row],[Region]],$P$7:$S$61,4,FALSE)</f>
        <v>15 - Coruña, A</v>
      </c>
    </row>
    <row r="794" spans="1:11" x14ac:dyDescent="0.25">
      <c r="A794" t="s">
        <v>81</v>
      </c>
      <c r="B794" t="s">
        <v>21</v>
      </c>
      <c r="C794" t="s">
        <v>7</v>
      </c>
      <c r="D794">
        <v>272013.65999999997</v>
      </c>
      <c r="E794">
        <v>265379.18</v>
      </c>
      <c r="F794">
        <v>15</v>
      </c>
      <c r="G794">
        <v>272013.65999999997</v>
      </c>
      <c r="H794">
        <v>265379.18</v>
      </c>
      <c r="J794" s="31">
        <f>VLOOKUP(Datos[[#This Row],[Mes]],$M$2:$N$13,2,FALSE)</f>
        <v>44652</v>
      </c>
      <c r="K794" s="31" t="str">
        <f>VLOOKUP(Datos[[#This Row],[Region]],$P$7:$S$61,4,FALSE)</f>
        <v>15 - Coruña, A</v>
      </c>
    </row>
    <row r="795" spans="1:11" x14ac:dyDescent="0.25">
      <c r="A795" t="s">
        <v>81</v>
      </c>
      <c r="B795" t="s">
        <v>21</v>
      </c>
      <c r="C795" t="s">
        <v>8</v>
      </c>
      <c r="D795">
        <v>194396.13</v>
      </c>
      <c r="E795">
        <v>189654.76</v>
      </c>
      <c r="F795">
        <v>15</v>
      </c>
      <c r="G795">
        <v>194396.13</v>
      </c>
      <c r="H795">
        <v>189654.76</v>
      </c>
      <c r="J795" s="31">
        <f>VLOOKUP(Datos[[#This Row],[Mes]],$M$2:$N$13,2,FALSE)</f>
        <v>44682</v>
      </c>
      <c r="K795" s="31" t="str">
        <f>VLOOKUP(Datos[[#This Row],[Region]],$P$7:$S$61,4,FALSE)</f>
        <v>15 - Coruña, A</v>
      </c>
    </row>
    <row r="796" spans="1:11" x14ac:dyDescent="0.25">
      <c r="A796" t="s">
        <v>81</v>
      </c>
      <c r="B796" t="s">
        <v>21</v>
      </c>
      <c r="C796" t="s">
        <v>9</v>
      </c>
      <c r="D796">
        <v>262907.93</v>
      </c>
      <c r="E796">
        <v>256495.54</v>
      </c>
      <c r="F796">
        <v>15</v>
      </c>
      <c r="G796">
        <v>262907.93</v>
      </c>
      <c r="H796">
        <v>256495.54</v>
      </c>
      <c r="J796" s="31">
        <f>VLOOKUP(Datos[[#This Row],[Mes]],$M$2:$N$13,2,FALSE)</f>
        <v>44713</v>
      </c>
      <c r="K796" s="31" t="str">
        <f>VLOOKUP(Datos[[#This Row],[Region]],$P$7:$S$61,4,FALSE)</f>
        <v>15 - Coruña, A</v>
      </c>
    </row>
    <row r="797" spans="1:11" x14ac:dyDescent="0.25">
      <c r="A797" t="s">
        <v>82</v>
      </c>
      <c r="B797" t="s">
        <v>21</v>
      </c>
      <c r="C797" t="s">
        <v>4</v>
      </c>
      <c r="D797">
        <v>309443.46999999997</v>
      </c>
      <c r="E797">
        <v>301896.07</v>
      </c>
      <c r="F797">
        <v>16</v>
      </c>
      <c r="G797">
        <v>309443.46999999997</v>
      </c>
      <c r="H797">
        <v>301896.07</v>
      </c>
      <c r="J797" s="31">
        <f>VLOOKUP(Datos[[#This Row],[Mes]],$M$2:$N$13,2,FALSE)</f>
        <v>44562</v>
      </c>
      <c r="K797" s="31" t="str">
        <f>VLOOKUP(Datos[[#This Row],[Region]],$P$7:$S$61,4,FALSE)</f>
        <v>16 - Cuenca</v>
      </c>
    </row>
    <row r="798" spans="1:11" x14ac:dyDescent="0.25">
      <c r="A798" t="s">
        <v>82</v>
      </c>
      <c r="B798" t="s">
        <v>21</v>
      </c>
      <c r="C798" t="s">
        <v>5</v>
      </c>
      <c r="D798">
        <v>394688.28</v>
      </c>
      <c r="E798">
        <v>385061.74</v>
      </c>
      <c r="F798">
        <v>16</v>
      </c>
      <c r="G798">
        <v>394688.28</v>
      </c>
      <c r="H798">
        <v>385061.74</v>
      </c>
      <c r="J798" s="31">
        <f>VLOOKUP(Datos[[#This Row],[Mes]],$M$2:$N$13,2,FALSE)</f>
        <v>44593</v>
      </c>
      <c r="K798" s="31" t="str">
        <f>VLOOKUP(Datos[[#This Row],[Region]],$P$7:$S$61,4,FALSE)</f>
        <v>16 - Cuenca</v>
      </c>
    </row>
    <row r="799" spans="1:11" x14ac:dyDescent="0.25">
      <c r="A799" t="s">
        <v>82</v>
      </c>
      <c r="B799" t="s">
        <v>21</v>
      </c>
      <c r="C799" t="s">
        <v>6</v>
      </c>
      <c r="D799">
        <v>390029</v>
      </c>
      <c r="E799">
        <v>380516.1</v>
      </c>
      <c r="F799">
        <v>16</v>
      </c>
      <c r="G799">
        <v>390029</v>
      </c>
      <c r="H799">
        <v>380516.1</v>
      </c>
      <c r="J799" s="31">
        <f>VLOOKUP(Datos[[#This Row],[Mes]],$M$2:$N$13,2,FALSE)</f>
        <v>44621</v>
      </c>
      <c r="K799" s="31" t="str">
        <f>VLOOKUP(Datos[[#This Row],[Region]],$P$7:$S$61,4,FALSE)</f>
        <v>16 - Cuenca</v>
      </c>
    </row>
    <row r="800" spans="1:11" x14ac:dyDescent="0.25">
      <c r="A800" t="s">
        <v>82</v>
      </c>
      <c r="B800" t="s">
        <v>21</v>
      </c>
      <c r="C800" t="s">
        <v>7</v>
      </c>
      <c r="D800">
        <v>191093.48</v>
      </c>
      <c r="E800">
        <v>186432.66</v>
      </c>
      <c r="F800">
        <v>16</v>
      </c>
      <c r="G800">
        <v>191093.48</v>
      </c>
      <c r="H800">
        <v>186432.66</v>
      </c>
      <c r="J800" s="31">
        <f>VLOOKUP(Datos[[#This Row],[Mes]],$M$2:$N$13,2,FALSE)</f>
        <v>44652</v>
      </c>
      <c r="K800" s="31" t="str">
        <f>VLOOKUP(Datos[[#This Row],[Region]],$P$7:$S$61,4,FALSE)</f>
        <v>16 - Cuenca</v>
      </c>
    </row>
    <row r="801" spans="1:11" x14ac:dyDescent="0.25">
      <c r="A801" t="s">
        <v>82</v>
      </c>
      <c r="B801" t="s">
        <v>21</v>
      </c>
      <c r="C801" t="s">
        <v>8</v>
      </c>
      <c r="D801">
        <v>222128.05</v>
      </c>
      <c r="E801">
        <v>216710.29</v>
      </c>
      <c r="F801">
        <v>16</v>
      </c>
      <c r="G801">
        <v>222128.05</v>
      </c>
      <c r="H801">
        <v>216710.29</v>
      </c>
      <c r="J801" s="31">
        <f>VLOOKUP(Datos[[#This Row],[Mes]],$M$2:$N$13,2,FALSE)</f>
        <v>44682</v>
      </c>
      <c r="K801" s="31" t="str">
        <f>VLOOKUP(Datos[[#This Row],[Region]],$P$7:$S$61,4,FALSE)</f>
        <v>16 - Cuenca</v>
      </c>
    </row>
    <row r="802" spans="1:11" x14ac:dyDescent="0.25">
      <c r="A802" t="s">
        <v>82</v>
      </c>
      <c r="B802" t="s">
        <v>21</v>
      </c>
      <c r="C802" t="s">
        <v>9</v>
      </c>
      <c r="D802">
        <v>211756.81</v>
      </c>
      <c r="E802">
        <v>206592.01</v>
      </c>
      <c r="F802">
        <v>16</v>
      </c>
      <c r="G802">
        <v>211756.81</v>
      </c>
      <c r="H802">
        <v>206592.01</v>
      </c>
      <c r="J802" s="31">
        <f>VLOOKUP(Datos[[#This Row],[Mes]],$M$2:$N$13,2,FALSE)</f>
        <v>44713</v>
      </c>
      <c r="K802" s="31" t="str">
        <f>VLOOKUP(Datos[[#This Row],[Region]],$P$7:$S$61,4,FALSE)</f>
        <v>16 - Cuenca</v>
      </c>
    </row>
    <row r="803" spans="1:11" x14ac:dyDescent="0.25">
      <c r="A803" t="s">
        <v>103</v>
      </c>
      <c r="B803" t="s">
        <v>21</v>
      </c>
      <c r="C803" t="s">
        <v>4</v>
      </c>
      <c r="D803">
        <v>69543.95</v>
      </c>
      <c r="E803">
        <v>67847.759999999995</v>
      </c>
      <c r="F803">
        <v>18</v>
      </c>
      <c r="G803">
        <v>69543.95</v>
      </c>
      <c r="H803">
        <v>67847.759999999995</v>
      </c>
      <c r="J803" s="31">
        <f>VLOOKUP(Datos[[#This Row],[Mes]],$M$2:$N$13,2,FALSE)</f>
        <v>44562</v>
      </c>
      <c r="K803" s="31" t="str">
        <f>VLOOKUP(Datos[[#This Row],[Region]],$P$7:$S$61,4,FALSE)</f>
        <v>18 - Granada</v>
      </c>
    </row>
    <row r="804" spans="1:11" x14ac:dyDescent="0.25">
      <c r="A804" t="s">
        <v>103</v>
      </c>
      <c r="B804" t="s">
        <v>21</v>
      </c>
      <c r="C804" t="s">
        <v>5</v>
      </c>
      <c r="D804">
        <v>87977.22</v>
      </c>
      <c r="E804">
        <v>85831.43</v>
      </c>
      <c r="F804">
        <v>18</v>
      </c>
      <c r="G804">
        <v>87977.22</v>
      </c>
      <c r="H804">
        <v>85831.43</v>
      </c>
      <c r="J804" s="31">
        <f>VLOOKUP(Datos[[#This Row],[Mes]],$M$2:$N$13,2,FALSE)</f>
        <v>44593</v>
      </c>
      <c r="K804" s="31" t="str">
        <f>VLOOKUP(Datos[[#This Row],[Region]],$P$7:$S$61,4,FALSE)</f>
        <v>18 - Granada</v>
      </c>
    </row>
    <row r="805" spans="1:11" x14ac:dyDescent="0.25">
      <c r="A805" t="s">
        <v>103</v>
      </c>
      <c r="B805" t="s">
        <v>21</v>
      </c>
      <c r="C805" t="s">
        <v>6</v>
      </c>
      <c r="D805">
        <v>87962.36</v>
      </c>
      <c r="E805">
        <v>85816.94</v>
      </c>
      <c r="F805">
        <v>18</v>
      </c>
      <c r="G805">
        <v>87962.36</v>
      </c>
      <c r="H805">
        <v>85816.94</v>
      </c>
      <c r="J805" s="31">
        <f>VLOOKUP(Datos[[#This Row],[Mes]],$M$2:$N$13,2,FALSE)</f>
        <v>44621</v>
      </c>
      <c r="K805" s="31" t="str">
        <f>VLOOKUP(Datos[[#This Row],[Region]],$P$7:$S$61,4,FALSE)</f>
        <v>18 - Granada</v>
      </c>
    </row>
    <row r="806" spans="1:11" x14ac:dyDescent="0.25">
      <c r="A806" t="s">
        <v>103</v>
      </c>
      <c r="B806" t="s">
        <v>21</v>
      </c>
      <c r="C806" t="s">
        <v>7</v>
      </c>
      <c r="D806">
        <v>43750.61</v>
      </c>
      <c r="E806">
        <v>42683.519999999997</v>
      </c>
      <c r="F806">
        <v>18</v>
      </c>
      <c r="G806">
        <v>43750.61</v>
      </c>
      <c r="H806">
        <v>42683.519999999997</v>
      </c>
      <c r="J806" s="31">
        <f>VLOOKUP(Datos[[#This Row],[Mes]],$M$2:$N$13,2,FALSE)</f>
        <v>44652</v>
      </c>
      <c r="K806" s="31" t="str">
        <f>VLOOKUP(Datos[[#This Row],[Region]],$P$7:$S$61,4,FALSE)</f>
        <v>18 - Granada</v>
      </c>
    </row>
    <row r="807" spans="1:11" x14ac:dyDescent="0.25">
      <c r="A807" t="s">
        <v>103</v>
      </c>
      <c r="B807" t="s">
        <v>21</v>
      </c>
      <c r="C807" t="s">
        <v>8</v>
      </c>
      <c r="D807">
        <v>54573.440000000002</v>
      </c>
      <c r="E807">
        <v>53242.38</v>
      </c>
      <c r="F807">
        <v>18</v>
      </c>
      <c r="G807">
        <v>54573.440000000002</v>
      </c>
      <c r="H807">
        <v>53242.38</v>
      </c>
      <c r="J807" s="31">
        <f>VLOOKUP(Datos[[#This Row],[Mes]],$M$2:$N$13,2,FALSE)</f>
        <v>44682</v>
      </c>
      <c r="K807" s="31" t="str">
        <f>VLOOKUP(Datos[[#This Row],[Region]],$P$7:$S$61,4,FALSE)</f>
        <v>18 - Granada</v>
      </c>
    </row>
    <row r="808" spans="1:11" x14ac:dyDescent="0.25">
      <c r="A808" t="s">
        <v>103</v>
      </c>
      <c r="B808" t="s">
        <v>21</v>
      </c>
      <c r="C808" t="s">
        <v>9</v>
      </c>
      <c r="D808">
        <v>49137.4</v>
      </c>
      <c r="E808">
        <v>47938.93</v>
      </c>
      <c r="F808">
        <v>18</v>
      </c>
      <c r="G808">
        <v>49137.4</v>
      </c>
      <c r="H808">
        <v>47938.93</v>
      </c>
      <c r="J808" s="31">
        <f>VLOOKUP(Datos[[#This Row],[Mes]],$M$2:$N$13,2,FALSE)</f>
        <v>44713</v>
      </c>
      <c r="K808" s="31" t="str">
        <f>VLOOKUP(Datos[[#This Row],[Region]],$P$7:$S$61,4,FALSE)</f>
        <v>18 - Granada</v>
      </c>
    </row>
    <row r="809" spans="1:11" x14ac:dyDescent="0.25">
      <c r="A809" t="s">
        <v>107</v>
      </c>
      <c r="B809" t="s">
        <v>21</v>
      </c>
      <c r="C809" t="s">
        <v>4</v>
      </c>
      <c r="D809">
        <v>94871.66</v>
      </c>
      <c r="E809">
        <v>92557.72</v>
      </c>
      <c r="F809">
        <v>19</v>
      </c>
      <c r="G809">
        <v>94871.66</v>
      </c>
      <c r="H809">
        <v>92557.72</v>
      </c>
      <c r="J809" s="31">
        <f>VLOOKUP(Datos[[#This Row],[Mes]],$M$2:$N$13,2,FALSE)</f>
        <v>44562</v>
      </c>
      <c r="K809" s="31" t="str">
        <f>VLOOKUP(Datos[[#This Row],[Region]],$P$7:$S$61,4,FALSE)</f>
        <v>19 - Guadalajara</v>
      </c>
    </row>
    <row r="810" spans="1:11" x14ac:dyDescent="0.25">
      <c r="A810" t="s">
        <v>107</v>
      </c>
      <c r="B810" t="s">
        <v>21</v>
      </c>
      <c r="C810" t="s">
        <v>5</v>
      </c>
      <c r="D810">
        <v>148563.79</v>
      </c>
      <c r="E810">
        <v>144940.28</v>
      </c>
      <c r="F810">
        <v>19</v>
      </c>
      <c r="G810">
        <v>148563.79</v>
      </c>
      <c r="H810">
        <v>144940.28</v>
      </c>
      <c r="J810" s="31">
        <f>VLOOKUP(Datos[[#This Row],[Mes]],$M$2:$N$13,2,FALSE)</f>
        <v>44593</v>
      </c>
      <c r="K810" s="31" t="str">
        <f>VLOOKUP(Datos[[#This Row],[Region]],$P$7:$S$61,4,FALSE)</f>
        <v>19 - Guadalajara</v>
      </c>
    </row>
    <row r="811" spans="1:11" x14ac:dyDescent="0.25">
      <c r="A811" t="s">
        <v>107</v>
      </c>
      <c r="B811" t="s">
        <v>21</v>
      </c>
      <c r="C811" t="s">
        <v>6</v>
      </c>
      <c r="D811">
        <v>115761.72</v>
      </c>
      <c r="E811">
        <v>112938.26</v>
      </c>
      <c r="F811">
        <v>19</v>
      </c>
      <c r="G811">
        <v>115761.72</v>
      </c>
      <c r="H811">
        <v>112938.26</v>
      </c>
      <c r="J811" s="31">
        <f>VLOOKUP(Datos[[#This Row],[Mes]],$M$2:$N$13,2,FALSE)</f>
        <v>44621</v>
      </c>
      <c r="K811" s="31" t="str">
        <f>VLOOKUP(Datos[[#This Row],[Region]],$P$7:$S$61,4,FALSE)</f>
        <v>19 - Guadalajara</v>
      </c>
    </row>
    <row r="812" spans="1:11" x14ac:dyDescent="0.25">
      <c r="A812" t="s">
        <v>107</v>
      </c>
      <c r="B812" t="s">
        <v>21</v>
      </c>
      <c r="C812" t="s">
        <v>7</v>
      </c>
      <c r="D812">
        <v>72755.789999999994</v>
      </c>
      <c r="E812">
        <v>70981.259999999995</v>
      </c>
      <c r="F812">
        <v>19</v>
      </c>
      <c r="G812">
        <v>72755.789999999994</v>
      </c>
      <c r="H812">
        <v>70981.259999999995</v>
      </c>
      <c r="J812" s="31">
        <f>VLOOKUP(Datos[[#This Row],[Mes]],$M$2:$N$13,2,FALSE)</f>
        <v>44652</v>
      </c>
      <c r="K812" s="31" t="str">
        <f>VLOOKUP(Datos[[#This Row],[Region]],$P$7:$S$61,4,FALSE)</f>
        <v>19 - Guadalajara</v>
      </c>
    </row>
    <row r="813" spans="1:11" x14ac:dyDescent="0.25">
      <c r="A813" t="s">
        <v>107</v>
      </c>
      <c r="B813" t="s">
        <v>21</v>
      </c>
      <c r="C813" t="s">
        <v>8</v>
      </c>
      <c r="D813">
        <v>55677.85</v>
      </c>
      <c r="E813">
        <v>54319.85</v>
      </c>
      <c r="F813">
        <v>19</v>
      </c>
      <c r="G813">
        <v>55677.85</v>
      </c>
      <c r="H813">
        <v>54319.85</v>
      </c>
      <c r="J813" s="31">
        <f>VLOOKUP(Datos[[#This Row],[Mes]],$M$2:$N$13,2,FALSE)</f>
        <v>44682</v>
      </c>
      <c r="K813" s="31" t="str">
        <f>VLOOKUP(Datos[[#This Row],[Region]],$P$7:$S$61,4,FALSE)</f>
        <v>19 - Guadalajara</v>
      </c>
    </row>
    <row r="814" spans="1:11" x14ac:dyDescent="0.25">
      <c r="A814" t="s">
        <v>107</v>
      </c>
      <c r="B814" t="s">
        <v>21</v>
      </c>
      <c r="C814" t="s">
        <v>9</v>
      </c>
      <c r="D814">
        <v>57298.36</v>
      </c>
      <c r="E814">
        <v>55900.84</v>
      </c>
      <c r="F814">
        <v>19</v>
      </c>
      <c r="G814">
        <v>57298.36</v>
      </c>
      <c r="H814">
        <v>55900.84</v>
      </c>
      <c r="J814" s="31">
        <f>VLOOKUP(Datos[[#This Row],[Mes]],$M$2:$N$13,2,FALSE)</f>
        <v>44713</v>
      </c>
      <c r="K814" s="31" t="str">
        <f>VLOOKUP(Datos[[#This Row],[Region]],$P$7:$S$61,4,FALSE)</f>
        <v>19 - Guadalajara</v>
      </c>
    </row>
    <row r="815" spans="1:11" x14ac:dyDescent="0.25">
      <c r="A815" t="s">
        <v>102</v>
      </c>
      <c r="B815" t="s">
        <v>21</v>
      </c>
      <c r="C815" t="s">
        <v>4</v>
      </c>
      <c r="D815">
        <v>57947.54</v>
      </c>
      <c r="E815">
        <v>56534.19</v>
      </c>
      <c r="F815">
        <v>21</v>
      </c>
      <c r="G815">
        <v>57947.54</v>
      </c>
      <c r="H815">
        <v>56534.19</v>
      </c>
      <c r="J815" s="31">
        <f>VLOOKUP(Datos[[#This Row],[Mes]],$M$2:$N$13,2,FALSE)</f>
        <v>44562</v>
      </c>
      <c r="K815" s="31" t="str">
        <f>VLOOKUP(Datos[[#This Row],[Region]],$P$7:$S$61,4,FALSE)</f>
        <v>21 - Huelva</v>
      </c>
    </row>
    <row r="816" spans="1:11" x14ac:dyDescent="0.25">
      <c r="A816" t="s">
        <v>102</v>
      </c>
      <c r="B816" t="s">
        <v>21</v>
      </c>
      <c r="C816" t="s">
        <v>5</v>
      </c>
      <c r="D816">
        <v>62827.66</v>
      </c>
      <c r="E816">
        <v>61295.28</v>
      </c>
      <c r="F816">
        <v>21</v>
      </c>
      <c r="G816">
        <v>62827.66</v>
      </c>
      <c r="H816">
        <v>61295.28</v>
      </c>
      <c r="J816" s="31">
        <f>VLOOKUP(Datos[[#This Row],[Mes]],$M$2:$N$13,2,FALSE)</f>
        <v>44593</v>
      </c>
      <c r="K816" s="31" t="str">
        <f>VLOOKUP(Datos[[#This Row],[Region]],$P$7:$S$61,4,FALSE)</f>
        <v>21 - Huelva</v>
      </c>
    </row>
    <row r="817" spans="1:11" x14ac:dyDescent="0.25">
      <c r="A817" t="s">
        <v>102</v>
      </c>
      <c r="B817" t="s">
        <v>21</v>
      </c>
      <c r="C817" t="s">
        <v>6</v>
      </c>
      <c r="D817">
        <v>56092.14</v>
      </c>
      <c r="E817">
        <v>54724.04</v>
      </c>
      <c r="F817">
        <v>21</v>
      </c>
      <c r="G817">
        <v>56092.14</v>
      </c>
      <c r="H817">
        <v>54724.04</v>
      </c>
      <c r="J817" s="31">
        <f>VLOOKUP(Datos[[#This Row],[Mes]],$M$2:$N$13,2,FALSE)</f>
        <v>44621</v>
      </c>
      <c r="K817" s="31" t="str">
        <f>VLOOKUP(Datos[[#This Row],[Region]],$P$7:$S$61,4,FALSE)</f>
        <v>21 - Huelva</v>
      </c>
    </row>
    <row r="818" spans="1:11" x14ac:dyDescent="0.25">
      <c r="A818" t="s">
        <v>102</v>
      </c>
      <c r="B818" t="s">
        <v>21</v>
      </c>
      <c r="C818" t="s">
        <v>7</v>
      </c>
      <c r="D818">
        <v>44321.3</v>
      </c>
      <c r="E818">
        <v>43240.29</v>
      </c>
      <c r="F818">
        <v>21</v>
      </c>
      <c r="G818">
        <v>44321.3</v>
      </c>
      <c r="H818">
        <v>43240.29</v>
      </c>
      <c r="J818" s="31">
        <f>VLOOKUP(Datos[[#This Row],[Mes]],$M$2:$N$13,2,FALSE)</f>
        <v>44652</v>
      </c>
      <c r="K818" s="31" t="str">
        <f>VLOOKUP(Datos[[#This Row],[Region]],$P$7:$S$61,4,FALSE)</f>
        <v>21 - Huelva</v>
      </c>
    </row>
    <row r="819" spans="1:11" x14ac:dyDescent="0.25">
      <c r="A819" t="s">
        <v>102</v>
      </c>
      <c r="B819" t="s">
        <v>21</v>
      </c>
      <c r="C819" t="s">
        <v>8</v>
      </c>
      <c r="D819">
        <v>75214.05</v>
      </c>
      <c r="E819">
        <v>73379.56</v>
      </c>
      <c r="F819">
        <v>21</v>
      </c>
      <c r="G819">
        <v>75214.05</v>
      </c>
      <c r="H819">
        <v>73379.56</v>
      </c>
      <c r="J819" s="31">
        <f>VLOOKUP(Datos[[#This Row],[Mes]],$M$2:$N$13,2,FALSE)</f>
        <v>44682</v>
      </c>
      <c r="K819" s="31" t="str">
        <f>VLOOKUP(Datos[[#This Row],[Region]],$P$7:$S$61,4,FALSE)</f>
        <v>21 - Huelva</v>
      </c>
    </row>
    <row r="820" spans="1:11" x14ac:dyDescent="0.25">
      <c r="A820" t="s">
        <v>102</v>
      </c>
      <c r="B820" t="s">
        <v>21</v>
      </c>
      <c r="C820" t="s">
        <v>9</v>
      </c>
      <c r="D820">
        <v>54131.61</v>
      </c>
      <c r="E820">
        <v>52811.33</v>
      </c>
      <c r="F820">
        <v>21</v>
      </c>
      <c r="G820">
        <v>54131.61</v>
      </c>
      <c r="H820">
        <v>52811.33</v>
      </c>
      <c r="J820" s="31">
        <f>VLOOKUP(Datos[[#This Row],[Mes]],$M$2:$N$13,2,FALSE)</f>
        <v>44713</v>
      </c>
      <c r="K820" s="31" t="str">
        <f>VLOOKUP(Datos[[#This Row],[Region]],$P$7:$S$61,4,FALSE)</f>
        <v>21 - Huelva</v>
      </c>
    </row>
    <row r="821" spans="1:11" x14ac:dyDescent="0.25">
      <c r="A821" t="s">
        <v>101</v>
      </c>
      <c r="B821" t="s">
        <v>21</v>
      </c>
      <c r="C821" t="s">
        <v>4</v>
      </c>
      <c r="D821">
        <v>53589.07</v>
      </c>
      <c r="E821">
        <v>52282.02</v>
      </c>
      <c r="F821">
        <v>22</v>
      </c>
      <c r="G821">
        <v>53589.07</v>
      </c>
      <c r="H821">
        <v>52282.02</v>
      </c>
      <c r="J821" s="31">
        <f>VLOOKUP(Datos[[#This Row],[Mes]],$M$2:$N$13,2,FALSE)</f>
        <v>44562</v>
      </c>
      <c r="K821" s="31" t="str">
        <f>VLOOKUP(Datos[[#This Row],[Region]],$P$7:$S$61,4,FALSE)</f>
        <v>22 - Huesca</v>
      </c>
    </row>
    <row r="822" spans="1:11" x14ac:dyDescent="0.25">
      <c r="A822" t="s">
        <v>101</v>
      </c>
      <c r="B822" t="s">
        <v>21</v>
      </c>
      <c r="C822" t="s">
        <v>5</v>
      </c>
      <c r="D822">
        <v>59886.09</v>
      </c>
      <c r="E822">
        <v>58425.45</v>
      </c>
      <c r="F822">
        <v>22</v>
      </c>
      <c r="G822">
        <v>59886.09</v>
      </c>
      <c r="H822">
        <v>58425.45</v>
      </c>
      <c r="J822" s="31">
        <f>VLOOKUP(Datos[[#This Row],[Mes]],$M$2:$N$13,2,FALSE)</f>
        <v>44593</v>
      </c>
      <c r="K822" s="31" t="str">
        <f>VLOOKUP(Datos[[#This Row],[Region]],$P$7:$S$61,4,FALSE)</f>
        <v>22 - Huesca</v>
      </c>
    </row>
    <row r="823" spans="1:11" x14ac:dyDescent="0.25">
      <c r="A823" t="s">
        <v>101</v>
      </c>
      <c r="B823" t="s">
        <v>21</v>
      </c>
      <c r="C823" t="s">
        <v>6</v>
      </c>
      <c r="D823">
        <v>56397.68</v>
      </c>
      <c r="E823">
        <v>55022.13</v>
      </c>
      <c r="F823">
        <v>22</v>
      </c>
      <c r="G823">
        <v>56397.68</v>
      </c>
      <c r="H823">
        <v>55022.13</v>
      </c>
      <c r="J823" s="31">
        <f>VLOOKUP(Datos[[#This Row],[Mes]],$M$2:$N$13,2,FALSE)</f>
        <v>44621</v>
      </c>
      <c r="K823" s="31" t="str">
        <f>VLOOKUP(Datos[[#This Row],[Region]],$P$7:$S$61,4,FALSE)</f>
        <v>22 - Huesca</v>
      </c>
    </row>
    <row r="824" spans="1:11" x14ac:dyDescent="0.25">
      <c r="A824" t="s">
        <v>101</v>
      </c>
      <c r="B824" t="s">
        <v>21</v>
      </c>
      <c r="C824" t="s">
        <v>7</v>
      </c>
      <c r="D824">
        <v>56807.63</v>
      </c>
      <c r="E824">
        <v>55422.080000000002</v>
      </c>
      <c r="F824">
        <v>22</v>
      </c>
      <c r="G824">
        <v>56807.63</v>
      </c>
      <c r="H824">
        <v>55422.080000000002</v>
      </c>
      <c r="J824" s="31">
        <f>VLOOKUP(Datos[[#This Row],[Mes]],$M$2:$N$13,2,FALSE)</f>
        <v>44652</v>
      </c>
      <c r="K824" s="31" t="str">
        <f>VLOOKUP(Datos[[#This Row],[Region]],$P$7:$S$61,4,FALSE)</f>
        <v>22 - Huesca</v>
      </c>
    </row>
    <row r="825" spans="1:11" x14ac:dyDescent="0.25">
      <c r="A825" t="s">
        <v>101</v>
      </c>
      <c r="B825" t="s">
        <v>21</v>
      </c>
      <c r="C825" t="s">
        <v>8</v>
      </c>
      <c r="D825">
        <v>55163.94</v>
      </c>
      <c r="E825">
        <v>53818.48</v>
      </c>
      <c r="F825">
        <v>22</v>
      </c>
      <c r="G825">
        <v>55163.94</v>
      </c>
      <c r="H825">
        <v>53818.48</v>
      </c>
      <c r="J825" s="31">
        <f>VLOOKUP(Datos[[#This Row],[Mes]],$M$2:$N$13,2,FALSE)</f>
        <v>44682</v>
      </c>
      <c r="K825" s="31" t="str">
        <f>VLOOKUP(Datos[[#This Row],[Region]],$P$7:$S$61,4,FALSE)</f>
        <v>22 - Huesca</v>
      </c>
    </row>
    <row r="826" spans="1:11" x14ac:dyDescent="0.25">
      <c r="A826" t="s">
        <v>101</v>
      </c>
      <c r="B826" t="s">
        <v>21</v>
      </c>
      <c r="C826" t="s">
        <v>9</v>
      </c>
      <c r="D826">
        <v>68020.320000000007</v>
      </c>
      <c r="E826">
        <v>66361.289999999994</v>
      </c>
      <c r="F826">
        <v>22</v>
      </c>
      <c r="G826">
        <v>68020.320000000007</v>
      </c>
      <c r="H826">
        <v>66361.289999999994</v>
      </c>
      <c r="J826" s="31">
        <f>VLOOKUP(Datos[[#This Row],[Mes]],$M$2:$N$13,2,FALSE)</f>
        <v>44713</v>
      </c>
      <c r="K826" s="31" t="str">
        <f>VLOOKUP(Datos[[#This Row],[Region]],$P$7:$S$61,4,FALSE)</f>
        <v>22 - Huesca</v>
      </c>
    </row>
    <row r="827" spans="1:11" x14ac:dyDescent="0.25">
      <c r="A827" t="s">
        <v>56</v>
      </c>
      <c r="B827" t="s">
        <v>21</v>
      </c>
      <c r="C827" t="s">
        <v>4</v>
      </c>
      <c r="D827">
        <v>3042.08</v>
      </c>
      <c r="E827">
        <v>2967.88</v>
      </c>
      <c r="F827">
        <v>23</v>
      </c>
      <c r="G827">
        <v>3042.08</v>
      </c>
      <c r="H827">
        <v>2967.88</v>
      </c>
      <c r="J827" s="31">
        <f>VLOOKUP(Datos[[#This Row],[Mes]],$M$2:$N$13,2,FALSE)</f>
        <v>44562</v>
      </c>
      <c r="K827" s="31" t="str">
        <f>VLOOKUP(Datos[[#This Row],[Region]],$P$7:$S$61,4,FALSE)</f>
        <v>23 - Jaén</v>
      </c>
    </row>
    <row r="828" spans="1:11" x14ac:dyDescent="0.25">
      <c r="A828" t="s">
        <v>56</v>
      </c>
      <c r="B828" t="s">
        <v>21</v>
      </c>
      <c r="C828" t="s">
        <v>5</v>
      </c>
      <c r="D828">
        <v>2987.03</v>
      </c>
      <c r="E828">
        <v>2914.18</v>
      </c>
      <c r="F828">
        <v>23</v>
      </c>
      <c r="G828">
        <v>2987.03</v>
      </c>
      <c r="H828">
        <v>2914.18</v>
      </c>
      <c r="J828" s="31">
        <f>VLOOKUP(Datos[[#This Row],[Mes]],$M$2:$N$13,2,FALSE)</f>
        <v>44593</v>
      </c>
      <c r="K828" s="31" t="str">
        <f>VLOOKUP(Datos[[#This Row],[Region]],$P$7:$S$61,4,FALSE)</f>
        <v>23 - Jaén</v>
      </c>
    </row>
    <row r="829" spans="1:11" x14ac:dyDescent="0.25">
      <c r="A829" t="s">
        <v>56</v>
      </c>
      <c r="B829" t="s">
        <v>21</v>
      </c>
      <c r="C829" t="s">
        <v>6</v>
      </c>
      <c r="D829">
        <v>3823.96</v>
      </c>
      <c r="E829">
        <v>3730.69</v>
      </c>
      <c r="F829">
        <v>23</v>
      </c>
      <c r="G829">
        <v>3823.96</v>
      </c>
      <c r="H829">
        <v>3730.69</v>
      </c>
      <c r="J829" s="31">
        <f>VLOOKUP(Datos[[#This Row],[Mes]],$M$2:$N$13,2,FALSE)</f>
        <v>44621</v>
      </c>
      <c r="K829" s="31" t="str">
        <f>VLOOKUP(Datos[[#This Row],[Region]],$P$7:$S$61,4,FALSE)</f>
        <v>23 - Jaén</v>
      </c>
    </row>
    <row r="830" spans="1:11" x14ac:dyDescent="0.25">
      <c r="A830" t="s">
        <v>56</v>
      </c>
      <c r="B830" t="s">
        <v>21</v>
      </c>
      <c r="C830" t="s">
        <v>7</v>
      </c>
      <c r="D830">
        <v>2101.7199999999998</v>
      </c>
      <c r="E830">
        <v>2050.46</v>
      </c>
      <c r="F830">
        <v>23</v>
      </c>
      <c r="G830">
        <v>2101.7199999999998</v>
      </c>
      <c r="H830">
        <v>2050.46</v>
      </c>
      <c r="J830" s="31">
        <f>VLOOKUP(Datos[[#This Row],[Mes]],$M$2:$N$13,2,FALSE)</f>
        <v>44652</v>
      </c>
      <c r="K830" s="31" t="str">
        <f>VLOOKUP(Datos[[#This Row],[Region]],$P$7:$S$61,4,FALSE)</f>
        <v>23 - Jaén</v>
      </c>
    </row>
    <row r="831" spans="1:11" x14ac:dyDescent="0.25">
      <c r="A831" t="s">
        <v>56</v>
      </c>
      <c r="B831" t="s">
        <v>21</v>
      </c>
      <c r="C831" t="s">
        <v>8</v>
      </c>
      <c r="D831">
        <v>1310.51</v>
      </c>
      <c r="E831">
        <v>1278.55</v>
      </c>
      <c r="F831">
        <v>23</v>
      </c>
      <c r="G831">
        <v>1310.51</v>
      </c>
      <c r="H831">
        <v>1278.55</v>
      </c>
      <c r="J831" s="31">
        <f>VLOOKUP(Datos[[#This Row],[Mes]],$M$2:$N$13,2,FALSE)</f>
        <v>44682</v>
      </c>
      <c r="K831" s="31" t="str">
        <f>VLOOKUP(Datos[[#This Row],[Region]],$P$7:$S$61,4,FALSE)</f>
        <v>23 - Jaén</v>
      </c>
    </row>
    <row r="832" spans="1:11" x14ac:dyDescent="0.25">
      <c r="A832" t="s">
        <v>56</v>
      </c>
      <c r="B832" t="s">
        <v>21</v>
      </c>
      <c r="C832" t="s">
        <v>9</v>
      </c>
      <c r="D832">
        <v>913.39</v>
      </c>
      <c r="E832">
        <v>891.11</v>
      </c>
      <c r="F832">
        <v>23</v>
      </c>
      <c r="G832">
        <v>913.39</v>
      </c>
      <c r="H832">
        <v>891.11</v>
      </c>
      <c r="J832" s="31">
        <f>VLOOKUP(Datos[[#This Row],[Mes]],$M$2:$N$13,2,FALSE)</f>
        <v>44713</v>
      </c>
      <c r="K832" s="31" t="str">
        <f>VLOOKUP(Datos[[#This Row],[Region]],$P$7:$S$61,4,FALSE)</f>
        <v>23 - Jaén</v>
      </c>
    </row>
    <row r="833" spans="1:11" x14ac:dyDescent="0.25">
      <c r="A833" t="s">
        <v>100</v>
      </c>
      <c r="B833" t="s">
        <v>21</v>
      </c>
      <c r="C833" t="s">
        <v>4</v>
      </c>
      <c r="D833">
        <v>57037.17</v>
      </c>
      <c r="E833">
        <v>55646.02</v>
      </c>
      <c r="F833">
        <v>24</v>
      </c>
      <c r="G833">
        <v>57037.17</v>
      </c>
      <c r="H833">
        <v>55646.02</v>
      </c>
      <c r="J833" s="31">
        <f>VLOOKUP(Datos[[#This Row],[Mes]],$M$2:$N$13,2,FALSE)</f>
        <v>44562</v>
      </c>
      <c r="K833" s="31" t="str">
        <f>VLOOKUP(Datos[[#This Row],[Region]],$P$7:$S$61,4,FALSE)</f>
        <v>24 - León</v>
      </c>
    </row>
    <row r="834" spans="1:11" x14ac:dyDescent="0.25">
      <c r="A834" t="s">
        <v>100</v>
      </c>
      <c r="B834" t="s">
        <v>21</v>
      </c>
      <c r="C834" t="s">
        <v>5</v>
      </c>
      <c r="D834">
        <v>72584.91</v>
      </c>
      <c r="E834">
        <v>70814.55</v>
      </c>
      <c r="F834">
        <v>24</v>
      </c>
      <c r="G834">
        <v>72584.91</v>
      </c>
      <c r="H834">
        <v>70814.55</v>
      </c>
      <c r="J834" s="31">
        <f>VLOOKUP(Datos[[#This Row],[Mes]],$M$2:$N$13,2,FALSE)</f>
        <v>44593</v>
      </c>
      <c r="K834" s="31" t="str">
        <f>VLOOKUP(Datos[[#This Row],[Region]],$P$7:$S$61,4,FALSE)</f>
        <v>24 - León</v>
      </c>
    </row>
    <row r="835" spans="1:11" x14ac:dyDescent="0.25">
      <c r="A835" t="s">
        <v>100</v>
      </c>
      <c r="B835" t="s">
        <v>21</v>
      </c>
      <c r="C835" t="s">
        <v>6</v>
      </c>
      <c r="D835">
        <v>62430.52</v>
      </c>
      <c r="E835">
        <v>60907.82</v>
      </c>
      <c r="F835">
        <v>24</v>
      </c>
      <c r="G835">
        <v>62430.52</v>
      </c>
      <c r="H835">
        <v>60907.82</v>
      </c>
      <c r="J835" s="31">
        <f>VLOOKUP(Datos[[#This Row],[Mes]],$M$2:$N$13,2,FALSE)</f>
        <v>44621</v>
      </c>
      <c r="K835" s="31" t="str">
        <f>VLOOKUP(Datos[[#This Row],[Region]],$P$7:$S$61,4,FALSE)</f>
        <v>24 - León</v>
      </c>
    </row>
    <row r="836" spans="1:11" x14ac:dyDescent="0.25">
      <c r="A836" t="s">
        <v>100</v>
      </c>
      <c r="B836" t="s">
        <v>21</v>
      </c>
      <c r="C836" t="s">
        <v>7</v>
      </c>
      <c r="D836">
        <v>40674.54</v>
      </c>
      <c r="E836">
        <v>39682.480000000003</v>
      </c>
      <c r="F836">
        <v>24</v>
      </c>
      <c r="G836">
        <v>40674.54</v>
      </c>
      <c r="H836">
        <v>39682.480000000003</v>
      </c>
      <c r="J836" s="31">
        <f>VLOOKUP(Datos[[#This Row],[Mes]],$M$2:$N$13,2,FALSE)</f>
        <v>44652</v>
      </c>
      <c r="K836" s="31" t="str">
        <f>VLOOKUP(Datos[[#This Row],[Region]],$P$7:$S$61,4,FALSE)</f>
        <v>24 - León</v>
      </c>
    </row>
    <row r="837" spans="1:11" x14ac:dyDescent="0.25">
      <c r="A837" t="s">
        <v>100</v>
      </c>
      <c r="B837" t="s">
        <v>21</v>
      </c>
      <c r="C837" t="s">
        <v>8</v>
      </c>
      <c r="D837">
        <v>48332.639999999999</v>
      </c>
      <c r="E837">
        <v>47153.8</v>
      </c>
      <c r="F837">
        <v>24</v>
      </c>
      <c r="G837">
        <v>48332.639999999999</v>
      </c>
      <c r="H837">
        <v>47153.8</v>
      </c>
      <c r="J837" s="31">
        <f>VLOOKUP(Datos[[#This Row],[Mes]],$M$2:$N$13,2,FALSE)</f>
        <v>44682</v>
      </c>
      <c r="K837" s="31" t="str">
        <f>VLOOKUP(Datos[[#This Row],[Region]],$P$7:$S$61,4,FALSE)</f>
        <v>24 - León</v>
      </c>
    </row>
    <row r="838" spans="1:11" x14ac:dyDescent="0.25">
      <c r="A838" t="s">
        <v>100</v>
      </c>
      <c r="B838" t="s">
        <v>21</v>
      </c>
      <c r="C838" t="s">
        <v>9</v>
      </c>
      <c r="D838">
        <v>40558.11</v>
      </c>
      <c r="E838">
        <v>39568.89</v>
      </c>
      <c r="F838">
        <v>24</v>
      </c>
      <c r="G838">
        <v>40558.11</v>
      </c>
      <c r="H838">
        <v>39568.89</v>
      </c>
      <c r="J838" s="31">
        <f>VLOOKUP(Datos[[#This Row],[Mes]],$M$2:$N$13,2,FALSE)</f>
        <v>44713</v>
      </c>
      <c r="K838" s="31" t="str">
        <f>VLOOKUP(Datos[[#This Row],[Region]],$P$7:$S$61,4,FALSE)</f>
        <v>24 - León</v>
      </c>
    </row>
    <row r="839" spans="1:11" x14ac:dyDescent="0.25">
      <c r="A839" t="s">
        <v>99</v>
      </c>
      <c r="B839" t="s">
        <v>21</v>
      </c>
      <c r="C839" t="s">
        <v>4</v>
      </c>
      <c r="D839">
        <v>62669.39</v>
      </c>
      <c r="E839">
        <v>61140.87</v>
      </c>
      <c r="F839">
        <v>25</v>
      </c>
      <c r="G839">
        <v>62669.39</v>
      </c>
      <c r="H839">
        <v>61140.87</v>
      </c>
      <c r="J839" s="31">
        <f>VLOOKUP(Datos[[#This Row],[Mes]],$M$2:$N$13,2,FALSE)</f>
        <v>44562</v>
      </c>
      <c r="K839" s="31" t="str">
        <f>VLOOKUP(Datos[[#This Row],[Region]],$P$7:$S$61,4,FALSE)</f>
        <v>25 - Lleida</v>
      </c>
    </row>
    <row r="840" spans="1:11" x14ac:dyDescent="0.25">
      <c r="A840" t="s">
        <v>99</v>
      </c>
      <c r="B840" t="s">
        <v>21</v>
      </c>
      <c r="C840" t="s">
        <v>5</v>
      </c>
      <c r="D840">
        <v>63946.1</v>
      </c>
      <c r="E840">
        <v>62386.44</v>
      </c>
      <c r="F840">
        <v>25</v>
      </c>
      <c r="G840">
        <v>63946.1</v>
      </c>
      <c r="H840">
        <v>62386.44</v>
      </c>
      <c r="J840" s="31">
        <f>VLOOKUP(Datos[[#This Row],[Mes]],$M$2:$N$13,2,FALSE)</f>
        <v>44593</v>
      </c>
      <c r="K840" s="31" t="str">
        <f>VLOOKUP(Datos[[#This Row],[Region]],$P$7:$S$61,4,FALSE)</f>
        <v>25 - Lleida</v>
      </c>
    </row>
    <row r="841" spans="1:11" x14ac:dyDescent="0.25">
      <c r="A841" t="s">
        <v>99</v>
      </c>
      <c r="B841" t="s">
        <v>21</v>
      </c>
      <c r="C841" t="s">
        <v>6</v>
      </c>
      <c r="D841">
        <v>64242.85</v>
      </c>
      <c r="E841">
        <v>62675.95</v>
      </c>
      <c r="F841">
        <v>25</v>
      </c>
      <c r="G841">
        <v>64242.85</v>
      </c>
      <c r="H841">
        <v>62675.95</v>
      </c>
      <c r="J841" s="31">
        <f>VLOOKUP(Datos[[#This Row],[Mes]],$M$2:$N$13,2,FALSE)</f>
        <v>44621</v>
      </c>
      <c r="K841" s="31" t="str">
        <f>VLOOKUP(Datos[[#This Row],[Region]],$P$7:$S$61,4,FALSE)</f>
        <v>25 - Lleida</v>
      </c>
    </row>
    <row r="842" spans="1:11" x14ac:dyDescent="0.25">
      <c r="A842" t="s">
        <v>99</v>
      </c>
      <c r="B842" t="s">
        <v>21</v>
      </c>
      <c r="C842" t="s">
        <v>7</v>
      </c>
      <c r="D842">
        <v>48025.7</v>
      </c>
      <c r="E842">
        <v>46854.34</v>
      </c>
      <c r="F842">
        <v>25</v>
      </c>
      <c r="G842">
        <v>48025.7</v>
      </c>
      <c r="H842">
        <v>46854.34</v>
      </c>
      <c r="J842" s="31">
        <f>VLOOKUP(Datos[[#This Row],[Mes]],$M$2:$N$13,2,FALSE)</f>
        <v>44652</v>
      </c>
      <c r="K842" s="31" t="str">
        <f>VLOOKUP(Datos[[#This Row],[Region]],$P$7:$S$61,4,FALSE)</f>
        <v>25 - Lleida</v>
      </c>
    </row>
    <row r="843" spans="1:11" x14ac:dyDescent="0.25">
      <c r="A843" t="s">
        <v>99</v>
      </c>
      <c r="B843" t="s">
        <v>21</v>
      </c>
      <c r="C843" t="s">
        <v>8</v>
      </c>
      <c r="D843">
        <v>66798.5</v>
      </c>
      <c r="E843">
        <v>65169.27</v>
      </c>
      <c r="F843">
        <v>25</v>
      </c>
      <c r="G843">
        <v>66798.5</v>
      </c>
      <c r="H843">
        <v>65169.27</v>
      </c>
      <c r="J843" s="31">
        <f>VLOOKUP(Datos[[#This Row],[Mes]],$M$2:$N$13,2,FALSE)</f>
        <v>44682</v>
      </c>
      <c r="K843" s="31" t="str">
        <f>VLOOKUP(Datos[[#This Row],[Region]],$P$7:$S$61,4,FALSE)</f>
        <v>25 - Lleida</v>
      </c>
    </row>
    <row r="844" spans="1:11" x14ac:dyDescent="0.25">
      <c r="A844" t="s">
        <v>99</v>
      </c>
      <c r="B844" t="s">
        <v>21</v>
      </c>
      <c r="C844" t="s">
        <v>9</v>
      </c>
      <c r="D844">
        <v>78592.740000000005</v>
      </c>
      <c r="E844">
        <v>76675.839999999997</v>
      </c>
      <c r="F844">
        <v>25</v>
      </c>
      <c r="G844">
        <v>78592.740000000005</v>
      </c>
      <c r="H844">
        <v>76675.839999999997</v>
      </c>
      <c r="J844" s="31">
        <f>VLOOKUP(Datos[[#This Row],[Mes]],$M$2:$N$13,2,FALSE)</f>
        <v>44713</v>
      </c>
      <c r="K844" s="31" t="str">
        <f>VLOOKUP(Datos[[#This Row],[Region]],$P$7:$S$61,4,FALSE)</f>
        <v>25 - Lleida</v>
      </c>
    </row>
    <row r="845" spans="1:11" x14ac:dyDescent="0.25">
      <c r="A845" t="s">
        <v>91</v>
      </c>
      <c r="B845" t="s">
        <v>21</v>
      </c>
      <c r="C845" t="s">
        <v>4</v>
      </c>
      <c r="D845">
        <v>59056.18</v>
      </c>
      <c r="E845">
        <v>57615.79</v>
      </c>
      <c r="F845">
        <v>26</v>
      </c>
      <c r="G845">
        <v>59056.18</v>
      </c>
      <c r="H845">
        <v>57615.79</v>
      </c>
      <c r="J845" s="31">
        <f>VLOOKUP(Datos[[#This Row],[Mes]],$M$2:$N$13,2,FALSE)</f>
        <v>44562</v>
      </c>
      <c r="K845" s="31" t="str">
        <f>VLOOKUP(Datos[[#This Row],[Region]],$P$7:$S$61,4,FALSE)</f>
        <v>26 - Rioja, La</v>
      </c>
    </row>
    <row r="846" spans="1:11" x14ac:dyDescent="0.25">
      <c r="A846" t="s">
        <v>91</v>
      </c>
      <c r="B846" t="s">
        <v>21</v>
      </c>
      <c r="C846" t="s">
        <v>5</v>
      </c>
      <c r="D846">
        <v>77126.09</v>
      </c>
      <c r="E846">
        <v>75244.97</v>
      </c>
      <c r="F846">
        <v>26</v>
      </c>
      <c r="G846">
        <v>77126.09</v>
      </c>
      <c r="H846">
        <v>75244.97</v>
      </c>
      <c r="J846" s="31">
        <f>VLOOKUP(Datos[[#This Row],[Mes]],$M$2:$N$13,2,FALSE)</f>
        <v>44593</v>
      </c>
      <c r="K846" s="31" t="str">
        <f>VLOOKUP(Datos[[#This Row],[Region]],$P$7:$S$61,4,FALSE)</f>
        <v>26 - Rioja, La</v>
      </c>
    </row>
    <row r="847" spans="1:11" x14ac:dyDescent="0.25">
      <c r="A847" t="s">
        <v>91</v>
      </c>
      <c r="B847" t="s">
        <v>21</v>
      </c>
      <c r="C847" t="s">
        <v>6</v>
      </c>
      <c r="D847">
        <v>28888.71</v>
      </c>
      <c r="E847">
        <v>28184.11</v>
      </c>
      <c r="F847">
        <v>26</v>
      </c>
      <c r="G847">
        <v>28888.71</v>
      </c>
      <c r="H847">
        <v>28184.11</v>
      </c>
      <c r="J847" s="31">
        <f>VLOOKUP(Datos[[#This Row],[Mes]],$M$2:$N$13,2,FALSE)</f>
        <v>44621</v>
      </c>
      <c r="K847" s="31" t="str">
        <f>VLOOKUP(Datos[[#This Row],[Region]],$P$7:$S$61,4,FALSE)</f>
        <v>26 - Rioja, La</v>
      </c>
    </row>
    <row r="848" spans="1:11" x14ac:dyDescent="0.25">
      <c r="A848" t="s">
        <v>91</v>
      </c>
      <c r="B848" t="s">
        <v>21</v>
      </c>
      <c r="C848" t="s">
        <v>7</v>
      </c>
      <c r="D848">
        <v>36071.339999999997</v>
      </c>
      <c r="E848">
        <v>35191.550000000003</v>
      </c>
      <c r="F848">
        <v>26</v>
      </c>
      <c r="G848">
        <v>36071.339999999997</v>
      </c>
      <c r="H848">
        <v>35191.550000000003</v>
      </c>
      <c r="J848" s="31">
        <f>VLOOKUP(Datos[[#This Row],[Mes]],$M$2:$N$13,2,FALSE)</f>
        <v>44652</v>
      </c>
      <c r="K848" s="31" t="str">
        <f>VLOOKUP(Datos[[#This Row],[Region]],$P$7:$S$61,4,FALSE)</f>
        <v>26 - Rioja, La</v>
      </c>
    </row>
    <row r="849" spans="1:11" x14ac:dyDescent="0.25">
      <c r="A849" t="s">
        <v>91</v>
      </c>
      <c r="B849" t="s">
        <v>21</v>
      </c>
      <c r="C849" t="s">
        <v>8</v>
      </c>
      <c r="D849">
        <v>32477.43</v>
      </c>
      <c r="E849">
        <v>31685.3</v>
      </c>
      <c r="F849">
        <v>26</v>
      </c>
      <c r="G849">
        <v>32477.43</v>
      </c>
      <c r="H849">
        <v>31685.3</v>
      </c>
      <c r="J849" s="31">
        <f>VLOOKUP(Datos[[#This Row],[Mes]],$M$2:$N$13,2,FALSE)</f>
        <v>44682</v>
      </c>
      <c r="K849" s="31" t="str">
        <f>VLOOKUP(Datos[[#This Row],[Region]],$P$7:$S$61,4,FALSE)</f>
        <v>26 - Rioja, La</v>
      </c>
    </row>
    <row r="850" spans="1:11" x14ac:dyDescent="0.25">
      <c r="A850" t="s">
        <v>91</v>
      </c>
      <c r="B850" t="s">
        <v>21</v>
      </c>
      <c r="C850" t="s">
        <v>9</v>
      </c>
      <c r="D850">
        <v>45120.55</v>
      </c>
      <c r="E850">
        <v>44020.05</v>
      </c>
      <c r="F850">
        <v>26</v>
      </c>
      <c r="G850">
        <v>45120.55</v>
      </c>
      <c r="H850">
        <v>44020.05</v>
      </c>
      <c r="J850" s="31">
        <f>VLOOKUP(Datos[[#This Row],[Mes]],$M$2:$N$13,2,FALSE)</f>
        <v>44713</v>
      </c>
      <c r="K850" s="31" t="str">
        <f>VLOOKUP(Datos[[#This Row],[Region]],$P$7:$S$61,4,FALSE)</f>
        <v>26 - Rioja, La</v>
      </c>
    </row>
    <row r="851" spans="1:11" x14ac:dyDescent="0.25">
      <c r="A851" t="s">
        <v>57</v>
      </c>
      <c r="B851" t="s">
        <v>21</v>
      </c>
      <c r="C851" t="s">
        <v>4</v>
      </c>
      <c r="D851">
        <v>502797.12</v>
      </c>
      <c r="E851">
        <v>490533.78</v>
      </c>
      <c r="F851">
        <v>27</v>
      </c>
      <c r="G851">
        <v>502797.12</v>
      </c>
      <c r="H851">
        <v>490533.78</v>
      </c>
      <c r="J851" s="31">
        <f>VLOOKUP(Datos[[#This Row],[Mes]],$M$2:$N$13,2,FALSE)</f>
        <v>44562</v>
      </c>
      <c r="K851" s="31" t="str">
        <f>VLOOKUP(Datos[[#This Row],[Region]],$P$7:$S$61,4,FALSE)</f>
        <v>27 - Lugo</v>
      </c>
    </row>
    <row r="852" spans="1:11" x14ac:dyDescent="0.25">
      <c r="A852" t="s">
        <v>57</v>
      </c>
      <c r="B852" t="s">
        <v>21</v>
      </c>
      <c r="C852" t="s">
        <v>5</v>
      </c>
      <c r="D852">
        <v>405722.24</v>
      </c>
      <c r="E852">
        <v>395826.58</v>
      </c>
      <c r="F852">
        <v>27</v>
      </c>
      <c r="G852">
        <v>405722.24</v>
      </c>
      <c r="H852">
        <v>395826.58</v>
      </c>
      <c r="J852" s="31">
        <f>VLOOKUP(Datos[[#This Row],[Mes]],$M$2:$N$13,2,FALSE)</f>
        <v>44593</v>
      </c>
      <c r="K852" s="31" t="str">
        <f>VLOOKUP(Datos[[#This Row],[Region]],$P$7:$S$61,4,FALSE)</f>
        <v>27 - Lugo</v>
      </c>
    </row>
    <row r="853" spans="1:11" x14ac:dyDescent="0.25">
      <c r="A853" t="s">
        <v>57</v>
      </c>
      <c r="B853" t="s">
        <v>21</v>
      </c>
      <c r="C853" t="s">
        <v>6</v>
      </c>
      <c r="D853">
        <v>470739.29</v>
      </c>
      <c r="E853">
        <v>459257.84</v>
      </c>
      <c r="F853">
        <v>27</v>
      </c>
      <c r="G853">
        <v>470739.29</v>
      </c>
      <c r="H853">
        <v>459257.84</v>
      </c>
      <c r="J853" s="31">
        <f>VLOOKUP(Datos[[#This Row],[Mes]],$M$2:$N$13,2,FALSE)</f>
        <v>44621</v>
      </c>
      <c r="K853" s="31" t="str">
        <f>VLOOKUP(Datos[[#This Row],[Region]],$P$7:$S$61,4,FALSE)</f>
        <v>27 - Lugo</v>
      </c>
    </row>
    <row r="854" spans="1:11" x14ac:dyDescent="0.25">
      <c r="A854" t="s">
        <v>57</v>
      </c>
      <c r="B854" t="s">
        <v>21</v>
      </c>
      <c r="C854" t="s">
        <v>7</v>
      </c>
      <c r="D854">
        <v>353237.94</v>
      </c>
      <c r="E854">
        <v>344622.38</v>
      </c>
      <c r="F854">
        <v>27</v>
      </c>
      <c r="G854">
        <v>353237.94</v>
      </c>
      <c r="H854">
        <v>344622.38</v>
      </c>
      <c r="J854" s="31">
        <f>VLOOKUP(Datos[[#This Row],[Mes]],$M$2:$N$13,2,FALSE)</f>
        <v>44652</v>
      </c>
      <c r="K854" s="31" t="str">
        <f>VLOOKUP(Datos[[#This Row],[Region]],$P$7:$S$61,4,FALSE)</f>
        <v>27 - Lugo</v>
      </c>
    </row>
    <row r="855" spans="1:11" x14ac:dyDescent="0.25">
      <c r="A855" t="s">
        <v>57</v>
      </c>
      <c r="B855" t="s">
        <v>21</v>
      </c>
      <c r="C855" t="s">
        <v>8</v>
      </c>
      <c r="D855">
        <v>299375.49</v>
      </c>
      <c r="E855">
        <v>292073.65000000002</v>
      </c>
      <c r="F855">
        <v>27</v>
      </c>
      <c r="G855">
        <v>299375.49</v>
      </c>
      <c r="H855">
        <v>292073.65000000002</v>
      </c>
      <c r="J855" s="31">
        <f>VLOOKUP(Datos[[#This Row],[Mes]],$M$2:$N$13,2,FALSE)</f>
        <v>44682</v>
      </c>
      <c r="K855" s="31" t="str">
        <f>VLOOKUP(Datos[[#This Row],[Region]],$P$7:$S$61,4,FALSE)</f>
        <v>27 - Lugo</v>
      </c>
    </row>
    <row r="856" spans="1:11" x14ac:dyDescent="0.25">
      <c r="A856" t="s">
        <v>57</v>
      </c>
      <c r="B856" t="s">
        <v>21</v>
      </c>
      <c r="C856" t="s">
        <v>9</v>
      </c>
      <c r="D856">
        <v>361705.22</v>
      </c>
      <c r="E856">
        <v>352883.14</v>
      </c>
      <c r="F856">
        <v>27</v>
      </c>
      <c r="G856">
        <v>361705.22</v>
      </c>
      <c r="H856">
        <v>352883.14</v>
      </c>
      <c r="J856" s="31">
        <f>VLOOKUP(Datos[[#This Row],[Mes]],$M$2:$N$13,2,FALSE)</f>
        <v>44713</v>
      </c>
      <c r="K856" s="31" t="str">
        <f>VLOOKUP(Datos[[#This Row],[Region]],$P$7:$S$61,4,FALSE)</f>
        <v>27 - Lugo</v>
      </c>
    </row>
    <row r="857" spans="1:11" x14ac:dyDescent="0.25">
      <c r="A857" t="s">
        <v>97</v>
      </c>
      <c r="B857" t="s">
        <v>21</v>
      </c>
      <c r="C857" t="s">
        <v>4</v>
      </c>
      <c r="D857">
        <v>146185.25</v>
      </c>
      <c r="E857">
        <v>142619.76</v>
      </c>
      <c r="F857">
        <v>29</v>
      </c>
      <c r="G857">
        <v>146185.25</v>
      </c>
      <c r="H857">
        <v>142619.76</v>
      </c>
      <c r="J857" s="31">
        <f>VLOOKUP(Datos[[#This Row],[Mes]],$M$2:$N$13,2,FALSE)</f>
        <v>44562</v>
      </c>
      <c r="K857" s="31" t="str">
        <f>VLOOKUP(Datos[[#This Row],[Region]],$P$7:$S$61,4,FALSE)</f>
        <v>29 - Málaga</v>
      </c>
    </row>
    <row r="858" spans="1:11" x14ac:dyDescent="0.25">
      <c r="A858" t="s">
        <v>97</v>
      </c>
      <c r="B858" t="s">
        <v>21</v>
      </c>
      <c r="C858" t="s">
        <v>5</v>
      </c>
      <c r="D858">
        <v>155732.03</v>
      </c>
      <c r="E858">
        <v>151933.69</v>
      </c>
      <c r="F858">
        <v>29</v>
      </c>
      <c r="G858">
        <v>155732.03</v>
      </c>
      <c r="H858">
        <v>151933.69</v>
      </c>
      <c r="J858" s="31">
        <f>VLOOKUP(Datos[[#This Row],[Mes]],$M$2:$N$13,2,FALSE)</f>
        <v>44593</v>
      </c>
      <c r="K858" s="31" t="str">
        <f>VLOOKUP(Datos[[#This Row],[Region]],$P$7:$S$61,4,FALSE)</f>
        <v>29 - Málaga</v>
      </c>
    </row>
    <row r="859" spans="1:11" x14ac:dyDescent="0.25">
      <c r="A859" t="s">
        <v>97</v>
      </c>
      <c r="B859" t="s">
        <v>21</v>
      </c>
      <c r="C859" t="s">
        <v>6</v>
      </c>
      <c r="D859">
        <v>133969.88</v>
      </c>
      <c r="E859">
        <v>130702.32</v>
      </c>
      <c r="F859">
        <v>29</v>
      </c>
      <c r="G859">
        <v>133969.88</v>
      </c>
      <c r="H859">
        <v>130702.32</v>
      </c>
      <c r="J859" s="31">
        <f>VLOOKUP(Datos[[#This Row],[Mes]],$M$2:$N$13,2,FALSE)</f>
        <v>44621</v>
      </c>
      <c r="K859" s="31" t="str">
        <f>VLOOKUP(Datos[[#This Row],[Region]],$P$7:$S$61,4,FALSE)</f>
        <v>29 - Málaga</v>
      </c>
    </row>
    <row r="860" spans="1:11" x14ac:dyDescent="0.25">
      <c r="A860" t="s">
        <v>97</v>
      </c>
      <c r="B860" t="s">
        <v>21</v>
      </c>
      <c r="C860" t="s">
        <v>7</v>
      </c>
      <c r="D860">
        <v>83356.320000000007</v>
      </c>
      <c r="E860">
        <v>81323.240000000005</v>
      </c>
      <c r="F860">
        <v>29</v>
      </c>
      <c r="G860">
        <v>83356.320000000007</v>
      </c>
      <c r="H860">
        <v>81323.240000000005</v>
      </c>
      <c r="J860" s="31">
        <f>VLOOKUP(Datos[[#This Row],[Mes]],$M$2:$N$13,2,FALSE)</f>
        <v>44652</v>
      </c>
      <c r="K860" s="31" t="str">
        <f>VLOOKUP(Datos[[#This Row],[Region]],$P$7:$S$61,4,FALSE)</f>
        <v>29 - Málaga</v>
      </c>
    </row>
    <row r="861" spans="1:11" x14ac:dyDescent="0.25">
      <c r="A861" t="s">
        <v>97</v>
      </c>
      <c r="B861" t="s">
        <v>21</v>
      </c>
      <c r="C861" t="s">
        <v>8</v>
      </c>
      <c r="D861">
        <v>106518.41</v>
      </c>
      <c r="E861">
        <v>103920.4</v>
      </c>
      <c r="F861">
        <v>29</v>
      </c>
      <c r="G861">
        <v>106518.41</v>
      </c>
      <c r="H861">
        <v>103920.4</v>
      </c>
      <c r="J861" s="31">
        <f>VLOOKUP(Datos[[#This Row],[Mes]],$M$2:$N$13,2,FALSE)</f>
        <v>44682</v>
      </c>
      <c r="K861" s="31" t="str">
        <f>VLOOKUP(Datos[[#This Row],[Region]],$P$7:$S$61,4,FALSE)</f>
        <v>29 - Málaga</v>
      </c>
    </row>
    <row r="862" spans="1:11" x14ac:dyDescent="0.25">
      <c r="A862" t="s">
        <v>97</v>
      </c>
      <c r="B862" t="s">
        <v>21</v>
      </c>
      <c r="C862" t="s">
        <v>9</v>
      </c>
      <c r="D862">
        <v>95891.97</v>
      </c>
      <c r="E862">
        <v>93553.14</v>
      </c>
      <c r="F862">
        <v>29</v>
      </c>
      <c r="G862">
        <v>95891.97</v>
      </c>
      <c r="H862">
        <v>93553.14</v>
      </c>
      <c r="J862" s="31">
        <f>VLOOKUP(Datos[[#This Row],[Mes]],$M$2:$N$13,2,FALSE)</f>
        <v>44713</v>
      </c>
      <c r="K862" s="31" t="str">
        <f>VLOOKUP(Datos[[#This Row],[Region]],$P$7:$S$61,4,FALSE)</f>
        <v>29 - Málaga</v>
      </c>
    </row>
    <row r="863" spans="1:11" x14ac:dyDescent="0.25">
      <c r="A863" t="s">
        <v>59</v>
      </c>
      <c r="B863" t="s">
        <v>21</v>
      </c>
      <c r="C863" t="s">
        <v>4</v>
      </c>
      <c r="D863">
        <v>44656.45</v>
      </c>
      <c r="E863">
        <v>43567.27</v>
      </c>
      <c r="F863">
        <v>30</v>
      </c>
      <c r="G863">
        <v>44656.45</v>
      </c>
      <c r="H863">
        <v>43567.27</v>
      </c>
      <c r="J863" s="31">
        <f>VLOOKUP(Datos[[#This Row],[Mes]],$M$2:$N$13,2,FALSE)</f>
        <v>44562</v>
      </c>
      <c r="K863" s="31" t="str">
        <f>VLOOKUP(Datos[[#This Row],[Region]],$P$7:$S$61,4,FALSE)</f>
        <v>30 - Murcia</v>
      </c>
    </row>
    <row r="864" spans="1:11" x14ac:dyDescent="0.25">
      <c r="A864" t="s">
        <v>59</v>
      </c>
      <c r="B864" t="s">
        <v>21</v>
      </c>
      <c r="C864" t="s">
        <v>5</v>
      </c>
      <c r="D864">
        <v>44679.76</v>
      </c>
      <c r="E864">
        <v>43590.01</v>
      </c>
      <c r="F864">
        <v>30</v>
      </c>
      <c r="G864">
        <v>44679.76</v>
      </c>
      <c r="H864">
        <v>43590.01</v>
      </c>
      <c r="J864" s="31">
        <f>VLOOKUP(Datos[[#This Row],[Mes]],$M$2:$N$13,2,FALSE)</f>
        <v>44593</v>
      </c>
      <c r="K864" s="31" t="str">
        <f>VLOOKUP(Datos[[#This Row],[Region]],$P$7:$S$61,4,FALSE)</f>
        <v>30 - Murcia</v>
      </c>
    </row>
    <row r="865" spans="1:11" x14ac:dyDescent="0.25">
      <c r="A865" t="s">
        <v>59</v>
      </c>
      <c r="B865" t="s">
        <v>21</v>
      </c>
      <c r="C865" t="s">
        <v>6</v>
      </c>
      <c r="D865">
        <v>39731.61</v>
      </c>
      <c r="E865">
        <v>38762.550000000003</v>
      </c>
      <c r="F865">
        <v>30</v>
      </c>
      <c r="G865">
        <v>39731.61</v>
      </c>
      <c r="H865">
        <v>38762.550000000003</v>
      </c>
      <c r="J865" s="31">
        <f>VLOOKUP(Datos[[#This Row],[Mes]],$M$2:$N$13,2,FALSE)</f>
        <v>44621</v>
      </c>
      <c r="K865" s="31" t="str">
        <f>VLOOKUP(Datos[[#This Row],[Region]],$P$7:$S$61,4,FALSE)</f>
        <v>30 - Murcia</v>
      </c>
    </row>
    <row r="866" spans="1:11" x14ac:dyDescent="0.25">
      <c r="A866" t="s">
        <v>59</v>
      </c>
      <c r="B866" t="s">
        <v>21</v>
      </c>
      <c r="C866" t="s">
        <v>7</v>
      </c>
      <c r="D866">
        <v>20124.13</v>
      </c>
      <c r="E866">
        <v>19633.3</v>
      </c>
      <c r="F866">
        <v>30</v>
      </c>
      <c r="G866">
        <v>20124.13</v>
      </c>
      <c r="H866">
        <v>19633.3</v>
      </c>
      <c r="J866" s="31">
        <f>VLOOKUP(Datos[[#This Row],[Mes]],$M$2:$N$13,2,FALSE)</f>
        <v>44652</v>
      </c>
      <c r="K866" s="31" t="str">
        <f>VLOOKUP(Datos[[#This Row],[Region]],$P$7:$S$61,4,FALSE)</f>
        <v>30 - Murcia</v>
      </c>
    </row>
    <row r="867" spans="1:11" x14ac:dyDescent="0.25">
      <c r="A867" t="s">
        <v>59</v>
      </c>
      <c r="B867" t="s">
        <v>21</v>
      </c>
      <c r="C867" t="s">
        <v>8</v>
      </c>
      <c r="D867">
        <v>28267</v>
      </c>
      <c r="E867">
        <v>27577.56</v>
      </c>
      <c r="F867">
        <v>30</v>
      </c>
      <c r="G867">
        <v>28267</v>
      </c>
      <c r="H867">
        <v>27577.56</v>
      </c>
      <c r="J867" s="31">
        <f>VLOOKUP(Datos[[#This Row],[Mes]],$M$2:$N$13,2,FALSE)</f>
        <v>44682</v>
      </c>
      <c r="K867" s="31" t="str">
        <f>VLOOKUP(Datos[[#This Row],[Region]],$P$7:$S$61,4,FALSE)</f>
        <v>30 - Murcia</v>
      </c>
    </row>
    <row r="868" spans="1:11" x14ac:dyDescent="0.25">
      <c r="A868" t="s">
        <v>59</v>
      </c>
      <c r="B868" t="s">
        <v>21</v>
      </c>
      <c r="C868" t="s">
        <v>9</v>
      </c>
      <c r="D868">
        <v>21650.99</v>
      </c>
      <c r="E868">
        <v>21122.92</v>
      </c>
      <c r="F868">
        <v>30</v>
      </c>
      <c r="G868">
        <v>21650.99</v>
      </c>
      <c r="H868">
        <v>21122.92</v>
      </c>
      <c r="J868" s="31">
        <f>VLOOKUP(Datos[[#This Row],[Mes]],$M$2:$N$13,2,FALSE)</f>
        <v>44713</v>
      </c>
      <c r="K868" s="31" t="str">
        <f>VLOOKUP(Datos[[#This Row],[Region]],$P$7:$S$61,4,FALSE)</f>
        <v>30 - Murcia</v>
      </c>
    </row>
    <row r="869" spans="1:11" x14ac:dyDescent="0.25">
      <c r="A869" t="s">
        <v>95</v>
      </c>
      <c r="B869" t="s">
        <v>21</v>
      </c>
      <c r="C869" t="s">
        <v>4</v>
      </c>
      <c r="D869">
        <v>176267.97</v>
      </c>
      <c r="E869">
        <v>171968.75</v>
      </c>
      <c r="F869">
        <v>31</v>
      </c>
      <c r="G869">
        <v>176267.97</v>
      </c>
      <c r="H869">
        <v>171968.75</v>
      </c>
      <c r="J869" s="31">
        <f>VLOOKUP(Datos[[#This Row],[Mes]],$M$2:$N$13,2,FALSE)</f>
        <v>44562</v>
      </c>
      <c r="K869" s="31" t="str">
        <f>VLOOKUP(Datos[[#This Row],[Region]],$P$7:$S$61,4,FALSE)</f>
        <v>31 - Navarra</v>
      </c>
    </row>
    <row r="870" spans="1:11" x14ac:dyDescent="0.25">
      <c r="A870" t="s">
        <v>95</v>
      </c>
      <c r="B870" t="s">
        <v>21</v>
      </c>
      <c r="C870" t="s">
        <v>5</v>
      </c>
      <c r="D870">
        <v>354725.28</v>
      </c>
      <c r="E870">
        <v>346073.44</v>
      </c>
      <c r="F870">
        <v>31</v>
      </c>
      <c r="G870">
        <v>354725.28</v>
      </c>
      <c r="H870">
        <v>346073.44</v>
      </c>
      <c r="J870" s="31">
        <f>VLOOKUP(Datos[[#This Row],[Mes]],$M$2:$N$13,2,FALSE)</f>
        <v>44593</v>
      </c>
      <c r="K870" s="31" t="str">
        <f>VLOOKUP(Datos[[#This Row],[Region]],$P$7:$S$61,4,FALSE)</f>
        <v>31 - Navarra</v>
      </c>
    </row>
    <row r="871" spans="1:11" x14ac:dyDescent="0.25">
      <c r="A871" t="s">
        <v>95</v>
      </c>
      <c r="B871" t="s">
        <v>21</v>
      </c>
      <c r="C871" t="s">
        <v>6</v>
      </c>
      <c r="D871">
        <v>289884.15999999997</v>
      </c>
      <c r="E871">
        <v>282813.81</v>
      </c>
      <c r="F871">
        <v>31</v>
      </c>
      <c r="G871">
        <v>289884.15999999997</v>
      </c>
      <c r="H871">
        <v>282813.81</v>
      </c>
      <c r="J871" s="31">
        <f>VLOOKUP(Datos[[#This Row],[Mes]],$M$2:$N$13,2,FALSE)</f>
        <v>44621</v>
      </c>
      <c r="K871" s="31" t="str">
        <f>VLOOKUP(Datos[[#This Row],[Region]],$P$7:$S$61,4,FALSE)</f>
        <v>31 - Navarra</v>
      </c>
    </row>
    <row r="872" spans="1:11" x14ac:dyDescent="0.25">
      <c r="A872" t="s">
        <v>95</v>
      </c>
      <c r="B872" t="s">
        <v>21</v>
      </c>
      <c r="C872" t="s">
        <v>7</v>
      </c>
      <c r="D872">
        <v>343874.47</v>
      </c>
      <c r="E872">
        <v>335487.28999999998</v>
      </c>
      <c r="F872">
        <v>31</v>
      </c>
      <c r="G872">
        <v>343874.47</v>
      </c>
      <c r="H872">
        <v>335487.28999999998</v>
      </c>
      <c r="J872" s="31">
        <f>VLOOKUP(Datos[[#This Row],[Mes]],$M$2:$N$13,2,FALSE)</f>
        <v>44652</v>
      </c>
      <c r="K872" s="31" t="str">
        <f>VLOOKUP(Datos[[#This Row],[Region]],$P$7:$S$61,4,FALSE)</f>
        <v>31 - Navarra</v>
      </c>
    </row>
    <row r="873" spans="1:11" x14ac:dyDescent="0.25">
      <c r="A873" t="s">
        <v>95</v>
      </c>
      <c r="B873" t="s">
        <v>21</v>
      </c>
      <c r="C873" t="s">
        <v>8</v>
      </c>
      <c r="D873">
        <v>236047.72</v>
      </c>
      <c r="E873">
        <v>230290.46</v>
      </c>
      <c r="F873">
        <v>31</v>
      </c>
      <c r="G873">
        <v>236047.72</v>
      </c>
      <c r="H873">
        <v>230290.46</v>
      </c>
      <c r="J873" s="31">
        <f>VLOOKUP(Datos[[#This Row],[Mes]],$M$2:$N$13,2,FALSE)</f>
        <v>44682</v>
      </c>
      <c r="K873" s="31" t="str">
        <f>VLOOKUP(Datos[[#This Row],[Region]],$P$7:$S$61,4,FALSE)</f>
        <v>31 - Navarra</v>
      </c>
    </row>
    <row r="874" spans="1:11" x14ac:dyDescent="0.25">
      <c r="A874" t="s">
        <v>95</v>
      </c>
      <c r="B874" t="s">
        <v>21</v>
      </c>
      <c r="C874" t="s">
        <v>9</v>
      </c>
      <c r="D874">
        <v>291722.13</v>
      </c>
      <c r="E874">
        <v>284606.96000000002</v>
      </c>
      <c r="F874">
        <v>31</v>
      </c>
      <c r="G874">
        <v>291722.13</v>
      </c>
      <c r="H874">
        <v>284606.96000000002</v>
      </c>
      <c r="J874" s="31">
        <f>VLOOKUP(Datos[[#This Row],[Mes]],$M$2:$N$13,2,FALSE)</f>
        <v>44713</v>
      </c>
      <c r="K874" s="31" t="str">
        <f>VLOOKUP(Datos[[#This Row],[Region]],$P$7:$S$61,4,FALSE)</f>
        <v>31 - Navarra</v>
      </c>
    </row>
    <row r="875" spans="1:11" x14ac:dyDescent="0.25">
      <c r="A875" t="s">
        <v>94</v>
      </c>
      <c r="B875" t="s">
        <v>21</v>
      </c>
      <c r="C875" t="s">
        <v>4</v>
      </c>
      <c r="D875">
        <v>62810.32</v>
      </c>
      <c r="E875">
        <v>61278.36</v>
      </c>
      <c r="F875">
        <v>32</v>
      </c>
      <c r="G875">
        <v>62810.32</v>
      </c>
      <c r="H875">
        <v>61278.36</v>
      </c>
      <c r="J875" s="31">
        <f>VLOOKUP(Datos[[#This Row],[Mes]],$M$2:$N$13,2,FALSE)</f>
        <v>44562</v>
      </c>
      <c r="K875" s="31" t="str">
        <f>VLOOKUP(Datos[[#This Row],[Region]],$P$7:$S$61,4,FALSE)</f>
        <v>32 - Ourense</v>
      </c>
    </row>
    <row r="876" spans="1:11" x14ac:dyDescent="0.25">
      <c r="A876" t="s">
        <v>94</v>
      </c>
      <c r="B876" t="s">
        <v>21</v>
      </c>
      <c r="C876" t="s">
        <v>5</v>
      </c>
      <c r="D876">
        <v>50812.65</v>
      </c>
      <c r="E876">
        <v>49573.32</v>
      </c>
      <c r="F876">
        <v>32</v>
      </c>
      <c r="G876">
        <v>50812.65</v>
      </c>
      <c r="H876">
        <v>49573.32</v>
      </c>
      <c r="J876" s="31">
        <f>VLOOKUP(Datos[[#This Row],[Mes]],$M$2:$N$13,2,FALSE)</f>
        <v>44593</v>
      </c>
      <c r="K876" s="31" t="str">
        <f>VLOOKUP(Datos[[#This Row],[Region]],$P$7:$S$61,4,FALSE)</f>
        <v>32 - Ourense</v>
      </c>
    </row>
    <row r="877" spans="1:11" x14ac:dyDescent="0.25">
      <c r="A877" t="s">
        <v>94</v>
      </c>
      <c r="B877" t="s">
        <v>21</v>
      </c>
      <c r="C877" t="s">
        <v>6</v>
      </c>
      <c r="D877">
        <v>37642.79</v>
      </c>
      <c r="E877">
        <v>36724.67</v>
      </c>
      <c r="F877">
        <v>32</v>
      </c>
      <c r="G877">
        <v>37642.79</v>
      </c>
      <c r="H877">
        <v>36724.67</v>
      </c>
      <c r="J877" s="31">
        <f>VLOOKUP(Datos[[#This Row],[Mes]],$M$2:$N$13,2,FALSE)</f>
        <v>44621</v>
      </c>
      <c r="K877" s="31" t="str">
        <f>VLOOKUP(Datos[[#This Row],[Region]],$P$7:$S$61,4,FALSE)</f>
        <v>32 - Ourense</v>
      </c>
    </row>
    <row r="878" spans="1:11" x14ac:dyDescent="0.25">
      <c r="A878" t="s">
        <v>94</v>
      </c>
      <c r="B878" t="s">
        <v>21</v>
      </c>
      <c r="C878" t="s">
        <v>7</v>
      </c>
      <c r="D878">
        <v>25614.37</v>
      </c>
      <c r="E878">
        <v>24989.63</v>
      </c>
      <c r="F878">
        <v>32</v>
      </c>
      <c r="G878">
        <v>25614.37</v>
      </c>
      <c r="H878">
        <v>24989.63</v>
      </c>
      <c r="J878" s="31">
        <f>VLOOKUP(Datos[[#This Row],[Mes]],$M$2:$N$13,2,FALSE)</f>
        <v>44652</v>
      </c>
      <c r="K878" s="31" t="str">
        <f>VLOOKUP(Datos[[#This Row],[Region]],$P$7:$S$61,4,FALSE)</f>
        <v>32 - Ourense</v>
      </c>
    </row>
    <row r="879" spans="1:11" x14ac:dyDescent="0.25">
      <c r="A879" t="s">
        <v>94</v>
      </c>
      <c r="B879" t="s">
        <v>21</v>
      </c>
      <c r="C879" t="s">
        <v>8</v>
      </c>
      <c r="D879">
        <v>32394.48</v>
      </c>
      <c r="E879">
        <v>31604.37</v>
      </c>
      <c r="F879">
        <v>32</v>
      </c>
      <c r="G879">
        <v>32394.48</v>
      </c>
      <c r="H879">
        <v>31604.37</v>
      </c>
      <c r="J879" s="31">
        <f>VLOOKUP(Datos[[#This Row],[Mes]],$M$2:$N$13,2,FALSE)</f>
        <v>44682</v>
      </c>
      <c r="K879" s="31" t="str">
        <f>VLOOKUP(Datos[[#This Row],[Region]],$P$7:$S$61,4,FALSE)</f>
        <v>32 - Ourense</v>
      </c>
    </row>
    <row r="880" spans="1:11" x14ac:dyDescent="0.25">
      <c r="A880" t="s">
        <v>94</v>
      </c>
      <c r="B880" t="s">
        <v>21</v>
      </c>
      <c r="C880" t="s">
        <v>9</v>
      </c>
      <c r="D880">
        <v>24969.93</v>
      </c>
      <c r="E880">
        <v>24360.91</v>
      </c>
      <c r="F880">
        <v>32</v>
      </c>
      <c r="G880">
        <v>24969.93</v>
      </c>
      <c r="H880">
        <v>24360.91</v>
      </c>
      <c r="J880" s="31">
        <f>VLOOKUP(Datos[[#This Row],[Mes]],$M$2:$N$13,2,FALSE)</f>
        <v>44713</v>
      </c>
      <c r="K880" s="31" t="str">
        <f>VLOOKUP(Datos[[#This Row],[Region]],$P$7:$S$61,4,FALSE)</f>
        <v>32 - Ourense</v>
      </c>
    </row>
    <row r="881" spans="1:11" x14ac:dyDescent="0.25">
      <c r="A881" t="s">
        <v>70</v>
      </c>
      <c r="B881" t="s">
        <v>21</v>
      </c>
      <c r="C881" t="s">
        <v>4</v>
      </c>
      <c r="D881">
        <v>161275.37</v>
      </c>
      <c r="E881">
        <v>157341.82</v>
      </c>
      <c r="F881">
        <v>33</v>
      </c>
      <c r="G881">
        <v>161275.37</v>
      </c>
      <c r="H881">
        <v>157341.82</v>
      </c>
      <c r="J881" s="31">
        <f>VLOOKUP(Datos[[#This Row],[Mes]],$M$2:$N$13,2,FALSE)</f>
        <v>44562</v>
      </c>
      <c r="K881" s="31" t="str">
        <f>VLOOKUP(Datos[[#This Row],[Region]],$P$7:$S$61,4,FALSE)</f>
        <v>33 - Asturias</v>
      </c>
    </row>
    <row r="882" spans="1:11" x14ac:dyDescent="0.25">
      <c r="A882" t="s">
        <v>70</v>
      </c>
      <c r="B882" t="s">
        <v>21</v>
      </c>
      <c r="C882" t="s">
        <v>5</v>
      </c>
      <c r="D882">
        <v>151742.51</v>
      </c>
      <c r="E882">
        <v>148041.47</v>
      </c>
      <c r="F882">
        <v>33</v>
      </c>
      <c r="G882">
        <v>151742.51</v>
      </c>
      <c r="H882">
        <v>148041.47</v>
      </c>
      <c r="J882" s="31">
        <f>VLOOKUP(Datos[[#This Row],[Mes]],$M$2:$N$13,2,FALSE)</f>
        <v>44593</v>
      </c>
      <c r="K882" s="31" t="str">
        <f>VLOOKUP(Datos[[#This Row],[Region]],$P$7:$S$61,4,FALSE)</f>
        <v>33 - Asturias</v>
      </c>
    </row>
    <row r="883" spans="1:11" x14ac:dyDescent="0.25">
      <c r="A883" t="s">
        <v>70</v>
      </c>
      <c r="B883" t="s">
        <v>21</v>
      </c>
      <c r="C883" t="s">
        <v>6</v>
      </c>
      <c r="D883">
        <v>116915.9</v>
      </c>
      <c r="E883">
        <v>114064.29</v>
      </c>
      <c r="F883">
        <v>33</v>
      </c>
      <c r="G883">
        <v>116915.9</v>
      </c>
      <c r="H883">
        <v>114064.29</v>
      </c>
      <c r="J883" s="31">
        <f>VLOOKUP(Datos[[#This Row],[Mes]],$M$2:$N$13,2,FALSE)</f>
        <v>44621</v>
      </c>
      <c r="K883" s="31" t="str">
        <f>VLOOKUP(Datos[[#This Row],[Region]],$P$7:$S$61,4,FALSE)</f>
        <v>33 - Asturias</v>
      </c>
    </row>
    <row r="884" spans="1:11" x14ac:dyDescent="0.25">
      <c r="A884" t="s">
        <v>70</v>
      </c>
      <c r="B884" t="s">
        <v>21</v>
      </c>
      <c r="C884" t="s">
        <v>7</v>
      </c>
      <c r="D884">
        <v>99824.2</v>
      </c>
      <c r="E884">
        <v>97389.46</v>
      </c>
      <c r="F884">
        <v>33</v>
      </c>
      <c r="G884">
        <v>99824.2</v>
      </c>
      <c r="H884">
        <v>97389.46</v>
      </c>
      <c r="J884" s="31">
        <f>VLOOKUP(Datos[[#This Row],[Mes]],$M$2:$N$13,2,FALSE)</f>
        <v>44652</v>
      </c>
      <c r="K884" s="31" t="str">
        <f>VLOOKUP(Datos[[#This Row],[Region]],$P$7:$S$61,4,FALSE)</f>
        <v>33 - Asturias</v>
      </c>
    </row>
    <row r="885" spans="1:11" x14ac:dyDescent="0.25">
      <c r="A885" t="s">
        <v>70</v>
      </c>
      <c r="B885" t="s">
        <v>21</v>
      </c>
      <c r="C885" t="s">
        <v>8</v>
      </c>
      <c r="D885">
        <v>109337.63</v>
      </c>
      <c r="E885">
        <v>106670.86</v>
      </c>
      <c r="F885">
        <v>33</v>
      </c>
      <c r="G885">
        <v>109337.63</v>
      </c>
      <c r="H885">
        <v>106670.86</v>
      </c>
      <c r="J885" s="31">
        <f>VLOOKUP(Datos[[#This Row],[Mes]],$M$2:$N$13,2,FALSE)</f>
        <v>44682</v>
      </c>
      <c r="K885" s="31" t="str">
        <f>VLOOKUP(Datos[[#This Row],[Region]],$P$7:$S$61,4,FALSE)</f>
        <v>33 - Asturias</v>
      </c>
    </row>
    <row r="886" spans="1:11" x14ac:dyDescent="0.25">
      <c r="A886" t="s">
        <v>70</v>
      </c>
      <c r="B886" t="s">
        <v>21</v>
      </c>
      <c r="C886" t="s">
        <v>9</v>
      </c>
      <c r="D886">
        <v>85459.31</v>
      </c>
      <c r="E886">
        <v>83374.94</v>
      </c>
      <c r="F886">
        <v>33</v>
      </c>
      <c r="G886">
        <v>85459.31</v>
      </c>
      <c r="H886">
        <v>83374.94</v>
      </c>
      <c r="J886" s="31">
        <f>VLOOKUP(Datos[[#This Row],[Mes]],$M$2:$N$13,2,FALSE)</f>
        <v>44713</v>
      </c>
      <c r="K886" s="31" t="str">
        <f>VLOOKUP(Datos[[#This Row],[Region]],$P$7:$S$61,4,FALSE)</f>
        <v>33 - Asturias</v>
      </c>
    </row>
    <row r="887" spans="1:11" x14ac:dyDescent="0.25">
      <c r="A887" t="s">
        <v>93</v>
      </c>
      <c r="B887" t="s">
        <v>21</v>
      </c>
      <c r="C887" t="s">
        <v>4</v>
      </c>
      <c r="D887">
        <v>131163.54999999999</v>
      </c>
      <c r="E887">
        <v>127964.44</v>
      </c>
      <c r="F887">
        <v>34</v>
      </c>
      <c r="G887">
        <v>131163.54999999999</v>
      </c>
      <c r="H887">
        <v>127964.44</v>
      </c>
      <c r="J887" s="31">
        <f>VLOOKUP(Datos[[#This Row],[Mes]],$M$2:$N$13,2,FALSE)</f>
        <v>44562</v>
      </c>
      <c r="K887" s="31" t="str">
        <f>VLOOKUP(Datos[[#This Row],[Region]],$P$7:$S$61,4,FALSE)</f>
        <v>34 - Palencia</v>
      </c>
    </row>
    <row r="888" spans="1:11" x14ac:dyDescent="0.25">
      <c r="A888" t="s">
        <v>93</v>
      </c>
      <c r="B888" t="s">
        <v>21</v>
      </c>
      <c r="C888" t="s">
        <v>5</v>
      </c>
      <c r="D888">
        <v>194910.07</v>
      </c>
      <c r="E888">
        <v>190156.17</v>
      </c>
      <c r="F888">
        <v>34</v>
      </c>
      <c r="G888">
        <v>194910.07</v>
      </c>
      <c r="H888">
        <v>190156.17</v>
      </c>
      <c r="J888" s="31">
        <f>VLOOKUP(Datos[[#This Row],[Mes]],$M$2:$N$13,2,FALSE)</f>
        <v>44593</v>
      </c>
      <c r="K888" s="31" t="str">
        <f>VLOOKUP(Datos[[#This Row],[Region]],$P$7:$S$61,4,FALSE)</f>
        <v>34 - Palencia</v>
      </c>
    </row>
    <row r="889" spans="1:11" x14ac:dyDescent="0.25">
      <c r="A889" t="s">
        <v>93</v>
      </c>
      <c r="B889" t="s">
        <v>21</v>
      </c>
      <c r="C889" t="s">
        <v>6</v>
      </c>
      <c r="D889">
        <v>188232.1</v>
      </c>
      <c r="E889">
        <v>183641.07</v>
      </c>
      <c r="F889">
        <v>34</v>
      </c>
      <c r="G889">
        <v>188232.1</v>
      </c>
      <c r="H889">
        <v>183641.07</v>
      </c>
      <c r="J889" s="31">
        <f>VLOOKUP(Datos[[#This Row],[Mes]],$M$2:$N$13,2,FALSE)</f>
        <v>44621</v>
      </c>
      <c r="K889" s="31" t="str">
        <f>VLOOKUP(Datos[[#This Row],[Region]],$P$7:$S$61,4,FALSE)</f>
        <v>34 - Palencia</v>
      </c>
    </row>
    <row r="890" spans="1:11" x14ac:dyDescent="0.25">
      <c r="A890" t="s">
        <v>93</v>
      </c>
      <c r="B890" t="s">
        <v>21</v>
      </c>
      <c r="C890" t="s">
        <v>7</v>
      </c>
      <c r="D890">
        <v>132902.19</v>
      </c>
      <c r="E890">
        <v>129660.67</v>
      </c>
      <c r="F890">
        <v>34</v>
      </c>
      <c r="G890">
        <v>132902.19</v>
      </c>
      <c r="H890">
        <v>129660.67</v>
      </c>
      <c r="J890" s="31">
        <f>VLOOKUP(Datos[[#This Row],[Mes]],$M$2:$N$13,2,FALSE)</f>
        <v>44652</v>
      </c>
      <c r="K890" s="31" t="str">
        <f>VLOOKUP(Datos[[#This Row],[Region]],$P$7:$S$61,4,FALSE)</f>
        <v>34 - Palencia</v>
      </c>
    </row>
    <row r="891" spans="1:11" x14ac:dyDescent="0.25">
      <c r="A891" t="s">
        <v>93</v>
      </c>
      <c r="B891" t="s">
        <v>21</v>
      </c>
      <c r="C891" t="s">
        <v>8</v>
      </c>
      <c r="D891">
        <v>111447.89</v>
      </c>
      <c r="E891">
        <v>108729.65</v>
      </c>
      <c r="F891">
        <v>34</v>
      </c>
      <c r="G891">
        <v>111447.89</v>
      </c>
      <c r="H891">
        <v>108729.65</v>
      </c>
      <c r="J891" s="31">
        <f>VLOOKUP(Datos[[#This Row],[Mes]],$M$2:$N$13,2,FALSE)</f>
        <v>44682</v>
      </c>
      <c r="K891" s="31" t="str">
        <f>VLOOKUP(Datos[[#This Row],[Region]],$P$7:$S$61,4,FALSE)</f>
        <v>34 - Palencia</v>
      </c>
    </row>
    <row r="892" spans="1:11" x14ac:dyDescent="0.25">
      <c r="A892" t="s">
        <v>93</v>
      </c>
      <c r="B892" t="s">
        <v>21</v>
      </c>
      <c r="C892" t="s">
        <v>9</v>
      </c>
      <c r="D892">
        <v>121809.09</v>
      </c>
      <c r="E892">
        <v>118838.14</v>
      </c>
      <c r="F892">
        <v>34</v>
      </c>
      <c r="G892">
        <v>121809.09</v>
      </c>
      <c r="H892">
        <v>118838.14</v>
      </c>
      <c r="J892" s="31">
        <f>VLOOKUP(Datos[[#This Row],[Mes]],$M$2:$N$13,2,FALSE)</f>
        <v>44713</v>
      </c>
      <c r="K892" s="31" t="str">
        <f>VLOOKUP(Datos[[#This Row],[Region]],$P$7:$S$61,4,FALSE)</f>
        <v>34 - Palencia</v>
      </c>
    </row>
    <row r="893" spans="1:11" x14ac:dyDescent="0.25">
      <c r="A893" t="s">
        <v>92</v>
      </c>
      <c r="B893" t="s">
        <v>21</v>
      </c>
      <c r="C893" t="s">
        <v>4</v>
      </c>
      <c r="D893">
        <v>30567.919999999998</v>
      </c>
      <c r="E893">
        <v>29822.36</v>
      </c>
      <c r="F893">
        <v>35</v>
      </c>
      <c r="G893">
        <v>30567.919999999998</v>
      </c>
      <c r="H893">
        <v>29822.36</v>
      </c>
      <c r="J893" s="31">
        <f>VLOOKUP(Datos[[#This Row],[Mes]],$M$2:$N$13,2,FALSE)</f>
        <v>44562</v>
      </c>
      <c r="K893" s="31" t="str">
        <f>VLOOKUP(Datos[[#This Row],[Region]],$P$7:$S$61,4,FALSE)</f>
        <v>35 - Palmas, Las</v>
      </c>
    </row>
    <row r="894" spans="1:11" x14ac:dyDescent="0.25">
      <c r="A894" t="s">
        <v>92</v>
      </c>
      <c r="B894" t="s">
        <v>21</v>
      </c>
      <c r="C894" t="s">
        <v>5</v>
      </c>
      <c r="D894">
        <v>70168.45</v>
      </c>
      <c r="E894">
        <v>68457.02</v>
      </c>
      <c r="F894">
        <v>35</v>
      </c>
      <c r="G894">
        <v>70168.45</v>
      </c>
      <c r="H894">
        <v>68457.02</v>
      </c>
      <c r="J894" s="31">
        <f>VLOOKUP(Datos[[#This Row],[Mes]],$M$2:$N$13,2,FALSE)</f>
        <v>44593</v>
      </c>
      <c r="K894" s="31" t="str">
        <f>VLOOKUP(Datos[[#This Row],[Region]],$P$7:$S$61,4,FALSE)</f>
        <v>35 - Palmas, Las</v>
      </c>
    </row>
    <row r="895" spans="1:11" x14ac:dyDescent="0.25">
      <c r="A895" t="s">
        <v>92</v>
      </c>
      <c r="B895" t="s">
        <v>21</v>
      </c>
      <c r="C895" t="s">
        <v>6</v>
      </c>
      <c r="D895">
        <v>62903.93</v>
      </c>
      <c r="E895">
        <v>61369.69</v>
      </c>
      <c r="F895">
        <v>35</v>
      </c>
      <c r="G895">
        <v>62903.93</v>
      </c>
      <c r="H895">
        <v>61369.69</v>
      </c>
      <c r="J895" s="31">
        <f>VLOOKUP(Datos[[#This Row],[Mes]],$M$2:$N$13,2,FALSE)</f>
        <v>44621</v>
      </c>
      <c r="K895" s="31" t="str">
        <f>VLOOKUP(Datos[[#This Row],[Region]],$P$7:$S$61,4,FALSE)</f>
        <v>35 - Palmas, Las</v>
      </c>
    </row>
    <row r="896" spans="1:11" x14ac:dyDescent="0.25">
      <c r="A896" t="s">
        <v>92</v>
      </c>
      <c r="B896" t="s">
        <v>21</v>
      </c>
      <c r="C896" t="s">
        <v>7</v>
      </c>
      <c r="D896">
        <v>65154.73</v>
      </c>
      <c r="E896">
        <v>63565.59</v>
      </c>
      <c r="F896">
        <v>35</v>
      </c>
      <c r="G896">
        <v>65154.73</v>
      </c>
      <c r="H896">
        <v>63565.59</v>
      </c>
      <c r="J896" s="31">
        <f>VLOOKUP(Datos[[#This Row],[Mes]],$M$2:$N$13,2,FALSE)</f>
        <v>44652</v>
      </c>
      <c r="K896" s="31" t="str">
        <f>VLOOKUP(Datos[[#This Row],[Region]],$P$7:$S$61,4,FALSE)</f>
        <v>35 - Palmas, Las</v>
      </c>
    </row>
    <row r="897" spans="1:11" x14ac:dyDescent="0.25">
      <c r="A897" t="s">
        <v>92</v>
      </c>
      <c r="B897" t="s">
        <v>21</v>
      </c>
      <c r="C897" t="s">
        <v>8</v>
      </c>
      <c r="D897">
        <v>97376.47</v>
      </c>
      <c r="E897">
        <v>95001.43</v>
      </c>
      <c r="F897">
        <v>35</v>
      </c>
      <c r="G897">
        <v>97376.47</v>
      </c>
      <c r="H897">
        <v>95001.43</v>
      </c>
      <c r="J897" s="31">
        <f>VLOOKUP(Datos[[#This Row],[Mes]],$M$2:$N$13,2,FALSE)</f>
        <v>44682</v>
      </c>
      <c r="K897" s="31" t="str">
        <f>VLOOKUP(Datos[[#This Row],[Region]],$P$7:$S$61,4,FALSE)</f>
        <v>35 - Palmas, Las</v>
      </c>
    </row>
    <row r="898" spans="1:11" x14ac:dyDescent="0.25">
      <c r="A898" t="s">
        <v>92</v>
      </c>
      <c r="B898" t="s">
        <v>21</v>
      </c>
      <c r="C898" t="s">
        <v>9</v>
      </c>
      <c r="D898">
        <v>86471.18</v>
      </c>
      <c r="E898">
        <v>84362.13</v>
      </c>
      <c r="F898">
        <v>35</v>
      </c>
      <c r="G898">
        <v>86471.18</v>
      </c>
      <c r="H898">
        <v>84362.13</v>
      </c>
      <c r="J898" s="31">
        <f>VLOOKUP(Datos[[#This Row],[Mes]],$M$2:$N$13,2,FALSE)</f>
        <v>44713</v>
      </c>
      <c r="K898" s="31" t="str">
        <f>VLOOKUP(Datos[[#This Row],[Region]],$P$7:$S$61,4,FALSE)</f>
        <v>35 - Palmas, Las</v>
      </c>
    </row>
    <row r="899" spans="1:11" x14ac:dyDescent="0.25">
      <c r="A899" t="s">
        <v>60</v>
      </c>
      <c r="B899" t="s">
        <v>21</v>
      </c>
      <c r="C899" t="s">
        <v>4</v>
      </c>
      <c r="D899">
        <v>107960.86</v>
      </c>
      <c r="E899">
        <v>105327.67</v>
      </c>
      <c r="F899">
        <v>36</v>
      </c>
      <c r="G899">
        <v>107960.86</v>
      </c>
      <c r="H899">
        <v>105327.67</v>
      </c>
      <c r="J899" s="31">
        <f>VLOOKUP(Datos[[#This Row],[Mes]],$M$2:$N$13,2,FALSE)</f>
        <v>44562</v>
      </c>
      <c r="K899" s="31" t="str">
        <f>VLOOKUP(Datos[[#This Row],[Region]],$P$7:$S$61,4,FALSE)</f>
        <v>36 - Pontevedra</v>
      </c>
    </row>
    <row r="900" spans="1:11" x14ac:dyDescent="0.25">
      <c r="A900" t="s">
        <v>60</v>
      </c>
      <c r="B900" t="s">
        <v>21</v>
      </c>
      <c r="C900" t="s">
        <v>5</v>
      </c>
      <c r="D900">
        <v>100178.01</v>
      </c>
      <c r="E900">
        <v>97734.64</v>
      </c>
      <c r="F900">
        <v>36</v>
      </c>
      <c r="G900">
        <v>100178.01</v>
      </c>
      <c r="H900">
        <v>97734.64</v>
      </c>
      <c r="J900" s="31">
        <f>VLOOKUP(Datos[[#This Row],[Mes]],$M$2:$N$13,2,FALSE)</f>
        <v>44593</v>
      </c>
      <c r="K900" s="31" t="str">
        <f>VLOOKUP(Datos[[#This Row],[Region]],$P$7:$S$61,4,FALSE)</f>
        <v>36 - Pontevedra</v>
      </c>
    </row>
    <row r="901" spans="1:11" x14ac:dyDescent="0.25">
      <c r="A901" t="s">
        <v>60</v>
      </c>
      <c r="B901" t="s">
        <v>21</v>
      </c>
      <c r="C901" t="s">
        <v>6</v>
      </c>
      <c r="D901">
        <v>105062.01</v>
      </c>
      <c r="E901">
        <v>102499.52</v>
      </c>
      <c r="F901">
        <v>36</v>
      </c>
      <c r="G901">
        <v>105062.01</v>
      </c>
      <c r="H901">
        <v>102499.52</v>
      </c>
      <c r="J901" s="31">
        <f>VLOOKUP(Datos[[#This Row],[Mes]],$M$2:$N$13,2,FALSE)</f>
        <v>44621</v>
      </c>
      <c r="K901" s="31" t="str">
        <f>VLOOKUP(Datos[[#This Row],[Region]],$P$7:$S$61,4,FALSE)</f>
        <v>36 - Pontevedra</v>
      </c>
    </row>
    <row r="902" spans="1:11" x14ac:dyDescent="0.25">
      <c r="A902" t="s">
        <v>60</v>
      </c>
      <c r="B902" t="s">
        <v>21</v>
      </c>
      <c r="C902" t="s">
        <v>7</v>
      </c>
      <c r="D902">
        <v>85326.44</v>
      </c>
      <c r="E902">
        <v>83245.31</v>
      </c>
      <c r="F902">
        <v>36</v>
      </c>
      <c r="G902">
        <v>85326.44</v>
      </c>
      <c r="H902">
        <v>83245.31</v>
      </c>
      <c r="J902" s="31">
        <f>VLOOKUP(Datos[[#This Row],[Mes]],$M$2:$N$13,2,FALSE)</f>
        <v>44652</v>
      </c>
      <c r="K902" s="31" t="str">
        <f>VLOOKUP(Datos[[#This Row],[Region]],$P$7:$S$61,4,FALSE)</f>
        <v>36 - Pontevedra</v>
      </c>
    </row>
    <row r="903" spans="1:11" x14ac:dyDescent="0.25">
      <c r="A903" t="s">
        <v>60</v>
      </c>
      <c r="B903" t="s">
        <v>21</v>
      </c>
      <c r="C903" t="s">
        <v>8</v>
      </c>
      <c r="D903">
        <v>73218.320000000007</v>
      </c>
      <c r="E903">
        <v>71432.509999999995</v>
      </c>
      <c r="F903">
        <v>36</v>
      </c>
      <c r="G903">
        <v>73218.320000000007</v>
      </c>
      <c r="H903">
        <v>71432.509999999995</v>
      </c>
      <c r="J903" s="31">
        <f>VLOOKUP(Datos[[#This Row],[Mes]],$M$2:$N$13,2,FALSE)</f>
        <v>44682</v>
      </c>
      <c r="K903" s="31" t="str">
        <f>VLOOKUP(Datos[[#This Row],[Region]],$P$7:$S$61,4,FALSE)</f>
        <v>36 - Pontevedra</v>
      </c>
    </row>
    <row r="904" spans="1:11" x14ac:dyDescent="0.25">
      <c r="A904" t="s">
        <v>60</v>
      </c>
      <c r="B904" t="s">
        <v>21</v>
      </c>
      <c r="C904" t="s">
        <v>9</v>
      </c>
      <c r="D904">
        <v>66467.7</v>
      </c>
      <c r="E904">
        <v>64846.54</v>
      </c>
      <c r="F904">
        <v>36</v>
      </c>
      <c r="G904">
        <v>66467.7</v>
      </c>
      <c r="H904">
        <v>64846.54</v>
      </c>
      <c r="J904" s="31">
        <f>VLOOKUP(Datos[[#This Row],[Mes]],$M$2:$N$13,2,FALSE)</f>
        <v>44713</v>
      </c>
      <c r="K904" s="31" t="str">
        <f>VLOOKUP(Datos[[#This Row],[Region]],$P$7:$S$61,4,FALSE)</f>
        <v>36 - Pontevedra</v>
      </c>
    </row>
    <row r="905" spans="1:11" x14ac:dyDescent="0.25">
      <c r="A905" t="s">
        <v>90</v>
      </c>
      <c r="B905" t="s">
        <v>21</v>
      </c>
      <c r="C905" t="s">
        <v>4</v>
      </c>
      <c r="D905">
        <v>32672.58</v>
      </c>
      <c r="E905">
        <v>31875.69</v>
      </c>
      <c r="F905">
        <v>37</v>
      </c>
      <c r="G905">
        <v>32672.58</v>
      </c>
      <c r="H905">
        <v>31875.69</v>
      </c>
      <c r="J905" s="31">
        <f>VLOOKUP(Datos[[#This Row],[Mes]],$M$2:$N$13,2,FALSE)</f>
        <v>44562</v>
      </c>
      <c r="K905" s="31" t="str">
        <f>VLOOKUP(Datos[[#This Row],[Region]],$P$7:$S$61,4,FALSE)</f>
        <v>37 - Salamanca</v>
      </c>
    </row>
    <row r="906" spans="1:11" x14ac:dyDescent="0.25">
      <c r="A906" t="s">
        <v>90</v>
      </c>
      <c r="B906" t="s">
        <v>21</v>
      </c>
      <c r="C906" t="s">
        <v>5</v>
      </c>
      <c r="D906">
        <v>36826.21</v>
      </c>
      <c r="E906">
        <v>35928.01</v>
      </c>
      <c r="F906">
        <v>37</v>
      </c>
      <c r="G906">
        <v>36826.21</v>
      </c>
      <c r="H906">
        <v>35928.01</v>
      </c>
      <c r="J906" s="31">
        <f>VLOOKUP(Datos[[#This Row],[Mes]],$M$2:$N$13,2,FALSE)</f>
        <v>44593</v>
      </c>
      <c r="K906" s="31" t="str">
        <f>VLOOKUP(Datos[[#This Row],[Region]],$P$7:$S$61,4,FALSE)</f>
        <v>37 - Salamanca</v>
      </c>
    </row>
    <row r="907" spans="1:11" x14ac:dyDescent="0.25">
      <c r="A907" t="s">
        <v>90</v>
      </c>
      <c r="B907" t="s">
        <v>21</v>
      </c>
      <c r="C907" t="s">
        <v>6</v>
      </c>
      <c r="D907">
        <v>41692.21</v>
      </c>
      <c r="E907">
        <v>40675.33</v>
      </c>
      <c r="F907">
        <v>37</v>
      </c>
      <c r="G907">
        <v>41692.21</v>
      </c>
      <c r="H907">
        <v>40675.33</v>
      </c>
      <c r="J907" s="31">
        <f>VLOOKUP(Datos[[#This Row],[Mes]],$M$2:$N$13,2,FALSE)</f>
        <v>44621</v>
      </c>
      <c r="K907" s="31" t="str">
        <f>VLOOKUP(Datos[[#This Row],[Region]],$P$7:$S$61,4,FALSE)</f>
        <v>37 - Salamanca</v>
      </c>
    </row>
    <row r="908" spans="1:11" x14ac:dyDescent="0.25">
      <c r="A908" t="s">
        <v>90</v>
      </c>
      <c r="B908" t="s">
        <v>21</v>
      </c>
      <c r="C908" t="s">
        <v>7</v>
      </c>
      <c r="D908">
        <v>27411.119999999999</v>
      </c>
      <c r="E908">
        <v>26742.560000000001</v>
      </c>
      <c r="F908">
        <v>37</v>
      </c>
      <c r="G908">
        <v>27411.119999999999</v>
      </c>
      <c r="H908">
        <v>26742.560000000001</v>
      </c>
      <c r="J908" s="31">
        <f>VLOOKUP(Datos[[#This Row],[Mes]],$M$2:$N$13,2,FALSE)</f>
        <v>44652</v>
      </c>
      <c r="K908" s="31" t="str">
        <f>VLOOKUP(Datos[[#This Row],[Region]],$P$7:$S$61,4,FALSE)</f>
        <v>37 - Salamanca</v>
      </c>
    </row>
    <row r="909" spans="1:11" x14ac:dyDescent="0.25">
      <c r="A909" t="s">
        <v>90</v>
      </c>
      <c r="B909" t="s">
        <v>21</v>
      </c>
      <c r="C909" t="s">
        <v>8</v>
      </c>
      <c r="D909">
        <v>26063.89</v>
      </c>
      <c r="E909">
        <v>25428.19</v>
      </c>
      <c r="F909">
        <v>37</v>
      </c>
      <c r="G909">
        <v>26063.89</v>
      </c>
      <c r="H909">
        <v>25428.19</v>
      </c>
      <c r="J909" s="31">
        <f>VLOOKUP(Datos[[#This Row],[Mes]],$M$2:$N$13,2,FALSE)</f>
        <v>44682</v>
      </c>
      <c r="K909" s="31" t="str">
        <f>VLOOKUP(Datos[[#This Row],[Region]],$P$7:$S$61,4,FALSE)</f>
        <v>37 - Salamanca</v>
      </c>
    </row>
    <row r="910" spans="1:11" x14ac:dyDescent="0.25">
      <c r="A910" t="s">
        <v>90</v>
      </c>
      <c r="B910" t="s">
        <v>21</v>
      </c>
      <c r="C910" t="s">
        <v>9</v>
      </c>
      <c r="D910">
        <v>22729.06</v>
      </c>
      <c r="E910">
        <v>22174.69</v>
      </c>
      <c r="F910">
        <v>37</v>
      </c>
      <c r="G910">
        <v>22729.06</v>
      </c>
      <c r="H910">
        <v>22174.69</v>
      </c>
      <c r="J910" s="31">
        <f>VLOOKUP(Datos[[#This Row],[Mes]],$M$2:$N$13,2,FALSE)</f>
        <v>44713</v>
      </c>
      <c r="K910" s="31" t="str">
        <f>VLOOKUP(Datos[[#This Row],[Region]],$P$7:$S$61,4,FALSE)</f>
        <v>37 - Salamanca</v>
      </c>
    </row>
    <row r="911" spans="1:11" x14ac:dyDescent="0.25">
      <c r="A911" t="s">
        <v>89</v>
      </c>
      <c r="B911" t="s">
        <v>21</v>
      </c>
      <c r="C911" t="s">
        <v>4</v>
      </c>
      <c r="D911">
        <v>24300.560000000001</v>
      </c>
      <c r="E911">
        <v>23707.86</v>
      </c>
      <c r="F911">
        <v>38</v>
      </c>
      <c r="G911">
        <v>24300.560000000001</v>
      </c>
      <c r="H911">
        <v>23707.86</v>
      </c>
      <c r="J911" s="31">
        <f>VLOOKUP(Datos[[#This Row],[Mes]],$M$2:$N$13,2,FALSE)</f>
        <v>44562</v>
      </c>
      <c r="K911" s="31" t="str">
        <f>VLOOKUP(Datos[[#This Row],[Region]],$P$7:$S$61,4,FALSE)</f>
        <v>38 - Santa Cruz de Tenerife</v>
      </c>
    </row>
    <row r="912" spans="1:11" x14ac:dyDescent="0.25">
      <c r="A912" t="s">
        <v>89</v>
      </c>
      <c r="B912" t="s">
        <v>21</v>
      </c>
      <c r="C912" t="s">
        <v>5</v>
      </c>
      <c r="D912">
        <v>41828.9</v>
      </c>
      <c r="E912">
        <v>40808.68</v>
      </c>
      <c r="F912">
        <v>38</v>
      </c>
      <c r="G912">
        <v>41828.9</v>
      </c>
      <c r="H912">
        <v>40808.68</v>
      </c>
      <c r="J912" s="31">
        <f>VLOOKUP(Datos[[#This Row],[Mes]],$M$2:$N$13,2,FALSE)</f>
        <v>44593</v>
      </c>
      <c r="K912" s="31" t="str">
        <f>VLOOKUP(Datos[[#This Row],[Region]],$P$7:$S$61,4,FALSE)</f>
        <v>38 - Santa Cruz de Tenerife</v>
      </c>
    </row>
    <row r="913" spans="1:11" x14ac:dyDescent="0.25">
      <c r="A913" t="s">
        <v>89</v>
      </c>
      <c r="B913" t="s">
        <v>21</v>
      </c>
      <c r="C913" t="s">
        <v>6</v>
      </c>
      <c r="D913">
        <v>29424.81</v>
      </c>
      <c r="E913">
        <v>28707.13</v>
      </c>
      <c r="F913">
        <v>38</v>
      </c>
      <c r="G913">
        <v>29424.81</v>
      </c>
      <c r="H913">
        <v>28707.13</v>
      </c>
      <c r="J913" s="31">
        <f>VLOOKUP(Datos[[#This Row],[Mes]],$M$2:$N$13,2,FALSE)</f>
        <v>44621</v>
      </c>
      <c r="K913" s="31" t="str">
        <f>VLOOKUP(Datos[[#This Row],[Region]],$P$7:$S$61,4,FALSE)</f>
        <v>38 - Santa Cruz de Tenerife</v>
      </c>
    </row>
    <row r="914" spans="1:11" x14ac:dyDescent="0.25">
      <c r="A914" t="s">
        <v>89</v>
      </c>
      <c r="B914" t="s">
        <v>21</v>
      </c>
      <c r="C914" t="s">
        <v>7</v>
      </c>
      <c r="D914">
        <v>32546.79</v>
      </c>
      <c r="E914">
        <v>31752.97</v>
      </c>
      <c r="F914">
        <v>38</v>
      </c>
      <c r="G914">
        <v>32546.79</v>
      </c>
      <c r="H914">
        <v>31752.97</v>
      </c>
      <c r="J914" s="31">
        <f>VLOOKUP(Datos[[#This Row],[Mes]],$M$2:$N$13,2,FALSE)</f>
        <v>44652</v>
      </c>
      <c r="K914" s="31" t="str">
        <f>VLOOKUP(Datos[[#This Row],[Region]],$P$7:$S$61,4,FALSE)</f>
        <v>38 - Santa Cruz de Tenerife</v>
      </c>
    </row>
    <row r="915" spans="1:11" x14ac:dyDescent="0.25">
      <c r="A915" t="s">
        <v>89</v>
      </c>
      <c r="B915" t="s">
        <v>21</v>
      </c>
      <c r="C915" t="s">
        <v>8</v>
      </c>
      <c r="D915">
        <v>54472.45</v>
      </c>
      <c r="E915">
        <v>53143.85</v>
      </c>
      <c r="F915">
        <v>38</v>
      </c>
      <c r="G915">
        <v>54472.45</v>
      </c>
      <c r="H915">
        <v>53143.85</v>
      </c>
      <c r="J915" s="31">
        <f>VLOOKUP(Datos[[#This Row],[Mes]],$M$2:$N$13,2,FALSE)</f>
        <v>44682</v>
      </c>
      <c r="K915" s="31" t="str">
        <f>VLOOKUP(Datos[[#This Row],[Region]],$P$7:$S$61,4,FALSE)</f>
        <v>38 - Santa Cruz de Tenerife</v>
      </c>
    </row>
    <row r="916" spans="1:11" x14ac:dyDescent="0.25">
      <c r="A916" t="s">
        <v>89</v>
      </c>
      <c r="B916" t="s">
        <v>21</v>
      </c>
      <c r="C916" t="s">
        <v>9</v>
      </c>
      <c r="D916">
        <v>47999.35</v>
      </c>
      <c r="E916">
        <v>46828.63</v>
      </c>
      <c r="F916">
        <v>38</v>
      </c>
      <c r="G916">
        <v>47999.35</v>
      </c>
      <c r="H916">
        <v>46828.63</v>
      </c>
      <c r="J916" s="31">
        <f>VLOOKUP(Datos[[#This Row],[Mes]],$M$2:$N$13,2,FALSE)</f>
        <v>44713</v>
      </c>
      <c r="K916" s="31" t="str">
        <f>VLOOKUP(Datos[[#This Row],[Region]],$P$7:$S$61,4,FALSE)</f>
        <v>38 - Santa Cruz de Tenerife</v>
      </c>
    </row>
    <row r="917" spans="1:11" x14ac:dyDescent="0.25">
      <c r="A917" t="s">
        <v>78</v>
      </c>
      <c r="B917" t="s">
        <v>21</v>
      </c>
      <c r="C917" t="s">
        <v>4</v>
      </c>
      <c r="D917">
        <v>6917.14</v>
      </c>
      <c r="E917">
        <v>6748.43</v>
      </c>
      <c r="F917">
        <v>39</v>
      </c>
      <c r="G917">
        <v>6917.14</v>
      </c>
      <c r="H917">
        <v>6748.43</v>
      </c>
      <c r="J917" s="31">
        <f>VLOOKUP(Datos[[#This Row],[Mes]],$M$2:$N$13,2,FALSE)</f>
        <v>44562</v>
      </c>
      <c r="K917" s="31" t="str">
        <f>VLOOKUP(Datos[[#This Row],[Region]],$P$7:$S$61,4,FALSE)</f>
        <v>39 - Cantabria</v>
      </c>
    </row>
    <row r="918" spans="1:11" x14ac:dyDescent="0.25">
      <c r="A918" t="s">
        <v>78</v>
      </c>
      <c r="B918" t="s">
        <v>21</v>
      </c>
      <c r="C918" t="s">
        <v>5</v>
      </c>
      <c r="D918">
        <v>6213.26</v>
      </c>
      <c r="E918">
        <v>6061.72</v>
      </c>
      <c r="F918">
        <v>39</v>
      </c>
      <c r="G918">
        <v>6213.26</v>
      </c>
      <c r="H918">
        <v>6061.72</v>
      </c>
      <c r="J918" s="31">
        <f>VLOOKUP(Datos[[#This Row],[Mes]],$M$2:$N$13,2,FALSE)</f>
        <v>44593</v>
      </c>
      <c r="K918" s="31" t="str">
        <f>VLOOKUP(Datos[[#This Row],[Region]],$P$7:$S$61,4,FALSE)</f>
        <v>39 - Cantabria</v>
      </c>
    </row>
    <row r="919" spans="1:11" x14ac:dyDescent="0.25">
      <c r="A919" t="s">
        <v>78</v>
      </c>
      <c r="B919" t="s">
        <v>21</v>
      </c>
      <c r="C919" t="s">
        <v>6</v>
      </c>
      <c r="D919">
        <v>7064.68</v>
      </c>
      <c r="E919">
        <v>6892.37</v>
      </c>
      <c r="F919">
        <v>39</v>
      </c>
      <c r="G919">
        <v>7064.68</v>
      </c>
      <c r="H919">
        <v>6892.37</v>
      </c>
      <c r="J919" s="31">
        <f>VLOOKUP(Datos[[#This Row],[Mes]],$M$2:$N$13,2,FALSE)</f>
        <v>44621</v>
      </c>
      <c r="K919" s="31" t="str">
        <f>VLOOKUP(Datos[[#This Row],[Region]],$P$7:$S$61,4,FALSE)</f>
        <v>39 - Cantabria</v>
      </c>
    </row>
    <row r="920" spans="1:11" x14ac:dyDescent="0.25">
      <c r="A920" t="s">
        <v>78</v>
      </c>
      <c r="B920" t="s">
        <v>21</v>
      </c>
      <c r="C920" t="s">
        <v>7</v>
      </c>
      <c r="D920">
        <v>4607.88</v>
      </c>
      <c r="E920">
        <v>4495.49</v>
      </c>
      <c r="F920">
        <v>39</v>
      </c>
      <c r="G920">
        <v>4607.88</v>
      </c>
      <c r="H920">
        <v>4495.49</v>
      </c>
      <c r="J920" s="31">
        <f>VLOOKUP(Datos[[#This Row],[Mes]],$M$2:$N$13,2,FALSE)</f>
        <v>44652</v>
      </c>
      <c r="K920" s="31" t="str">
        <f>VLOOKUP(Datos[[#This Row],[Region]],$P$7:$S$61,4,FALSE)</f>
        <v>39 - Cantabria</v>
      </c>
    </row>
    <row r="921" spans="1:11" x14ac:dyDescent="0.25">
      <c r="A921" t="s">
        <v>78</v>
      </c>
      <c r="B921" t="s">
        <v>21</v>
      </c>
      <c r="C921" t="s">
        <v>8</v>
      </c>
      <c r="D921">
        <v>3533.66</v>
      </c>
      <c r="E921">
        <v>3447.47</v>
      </c>
      <c r="F921">
        <v>39</v>
      </c>
      <c r="G921">
        <v>3533.66</v>
      </c>
      <c r="H921">
        <v>3447.47</v>
      </c>
      <c r="J921" s="31">
        <f>VLOOKUP(Datos[[#This Row],[Mes]],$M$2:$N$13,2,FALSE)</f>
        <v>44682</v>
      </c>
      <c r="K921" s="31" t="str">
        <f>VLOOKUP(Datos[[#This Row],[Region]],$P$7:$S$61,4,FALSE)</f>
        <v>39 - Cantabria</v>
      </c>
    </row>
    <row r="922" spans="1:11" x14ac:dyDescent="0.25">
      <c r="A922" t="s">
        <v>78</v>
      </c>
      <c r="B922" t="s">
        <v>21</v>
      </c>
      <c r="C922" t="s">
        <v>9</v>
      </c>
      <c r="D922">
        <v>2208.23</v>
      </c>
      <c r="E922">
        <v>2154.37</v>
      </c>
      <c r="F922">
        <v>39</v>
      </c>
      <c r="G922">
        <v>2208.23</v>
      </c>
      <c r="H922">
        <v>2154.37</v>
      </c>
      <c r="J922" s="31">
        <f>VLOOKUP(Datos[[#This Row],[Mes]],$M$2:$N$13,2,FALSE)</f>
        <v>44713</v>
      </c>
      <c r="K922" s="31" t="str">
        <f>VLOOKUP(Datos[[#This Row],[Region]],$P$7:$S$61,4,FALSE)</f>
        <v>39 - Cantabria</v>
      </c>
    </row>
    <row r="923" spans="1:11" x14ac:dyDescent="0.25">
      <c r="A923" t="s">
        <v>96</v>
      </c>
      <c r="B923" t="s">
        <v>21</v>
      </c>
      <c r="C923" t="s">
        <v>4</v>
      </c>
      <c r="D923">
        <v>6952.08</v>
      </c>
      <c r="E923">
        <v>6782.52</v>
      </c>
      <c r="F923">
        <v>40</v>
      </c>
      <c r="G923">
        <v>6952.08</v>
      </c>
      <c r="H923">
        <v>6782.52</v>
      </c>
      <c r="J923" s="31">
        <f>VLOOKUP(Datos[[#This Row],[Mes]],$M$2:$N$13,2,FALSE)</f>
        <v>44562</v>
      </c>
      <c r="K923" s="31" t="str">
        <f>VLOOKUP(Datos[[#This Row],[Region]],$P$7:$S$61,4,FALSE)</f>
        <v>40 - Segovia</v>
      </c>
    </row>
    <row r="924" spans="1:11" x14ac:dyDescent="0.25">
      <c r="A924" t="s">
        <v>96</v>
      </c>
      <c r="B924" t="s">
        <v>21</v>
      </c>
      <c r="C924" t="s">
        <v>5</v>
      </c>
      <c r="D924">
        <v>11599.56</v>
      </c>
      <c r="E924">
        <v>11316.64</v>
      </c>
      <c r="F924">
        <v>40</v>
      </c>
      <c r="G924">
        <v>11599.56</v>
      </c>
      <c r="H924">
        <v>11316.64</v>
      </c>
      <c r="J924" s="31">
        <f>VLOOKUP(Datos[[#This Row],[Mes]],$M$2:$N$13,2,FALSE)</f>
        <v>44593</v>
      </c>
      <c r="K924" s="31" t="str">
        <f>VLOOKUP(Datos[[#This Row],[Region]],$P$7:$S$61,4,FALSE)</f>
        <v>40 - Segovia</v>
      </c>
    </row>
    <row r="925" spans="1:11" x14ac:dyDescent="0.25">
      <c r="A925" t="s">
        <v>96</v>
      </c>
      <c r="B925" t="s">
        <v>21</v>
      </c>
      <c r="C925" t="s">
        <v>6</v>
      </c>
      <c r="D925">
        <v>10925.05</v>
      </c>
      <c r="E925">
        <v>10658.59</v>
      </c>
      <c r="F925">
        <v>40</v>
      </c>
      <c r="G925">
        <v>10925.05</v>
      </c>
      <c r="H925">
        <v>10658.59</v>
      </c>
      <c r="J925" s="31">
        <f>VLOOKUP(Datos[[#This Row],[Mes]],$M$2:$N$13,2,FALSE)</f>
        <v>44621</v>
      </c>
      <c r="K925" s="31" t="str">
        <f>VLOOKUP(Datos[[#This Row],[Region]],$P$7:$S$61,4,FALSE)</f>
        <v>40 - Segovia</v>
      </c>
    </row>
    <row r="926" spans="1:11" x14ac:dyDescent="0.25">
      <c r="A926" t="s">
        <v>96</v>
      </c>
      <c r="B926" t="s">
        <v>21</v>
      </c>
      <c r="C926" t="s">
        <v>7</v>
      </c>
      <c r="D926">
        <v>6680.15</v>
      </c>
      <c r="E926">
        <v>6517.22</v>
      </c>
      <c r="F926">
        <v>40</v>
      </c>
      <c r="G926">
        <v>6680.15</v>
      </c>
      <c r="H926">
        <v>6517.22</v>
      </c>
      <c r="J926" s="31">
        <f>VLOOKUP(Datos[[#This Row],[Mes]],$M$2:$N$13,2,FALSE)</f>
        <v>44652</v>
      </c>
      <c r="K926" s="31" t="str">
        <f>VLOOKUP(Datos[[#This Row],[Region]],$P$7:$S$61,4,FALSE)</f>
        <v>40 - Segovia</v>
      </c>
    </row>
    <row r="927" spans="1:11" x14ac:dyDescent="0.25">
      <c r="A927" t="s">
        <v>96</v>
      </c>
      <c r="B927" t="s">
        <v>21</v>
      </c>
      <c r="C927" t="s">
        <v>8</v>
      </c>
      <c r="D927">
        <v>3698.37</v>
      </c>
      <c r="E927">
        <v>3608.17</v>
      </c>
      <c r="F927">
        <v>40</v>
      </c>
      <c r="G927">
        <v>3698.37</v>
      </c>
      <c r="H927">
        <v>3608.17</v>
      </c>
      <c r="J927" s="31">
        <f>VLOOKUP(Datos[[#This Row],[Mes]],$M$2:$N$13,2,FALSE)</f>
        <v>44682</v>
      </c>
      <c r="K927" s="31" t="str">
        <f>VLOOKUP(Datos[[#This Row],[Region]],$P$7:$S$61,4,FALSE)</f>
        <v>40 - Segovia</v>
      </c>
    </row>
    <row r="928" spans="1:11" x14ac:dyDescent="0.25">
      <c r="A928" t="s">
        <v>96</v>
      </c>
      <c r="B928" t="s">
        <v>21</v>
      </c>
      <c r="C928" t="s">
        <v>9</v>
      </c>
      <c r="D928">
        <v>4219.24</v>
      </c>
      <c r="E928">
        <v>4116.33</v>
      </c>
      <c r="F928">
        <v>40</v>
      </c>
      <c r="G928">
        <v>4219.24</v>
      </c>
      <c r="H928">
        <v>4116.33</v>
      </c>
      <c r="J928" s="31">
        <f>VLOOKUP(Datos[[#This Row],[Mes]],$M$2:$N$13,2,FALSE)</f>
        <v>44713</v>
      </c>
      <c r="K928" s="31" t="str">
        <f>VLOOKUP(Datos[[#This Row],[Region]],$P$7:$S$61,4,FALSE)</f>
        <v>40 - Segovia</v>
      </c>
    </row>
    <row r="929" spans="1:11" x14ac:dyDescent="0.25">
      <c r="A929" t="s">
        <v>61</v>
      </c>
      <c r="B929" t="s">
        <v>21</v>
      </c>
      <c r="C929" t="s">
        <v>4</v>
      </c>
      <c r="D929">
        <v>51191.53</v>
      </c>
      <c r="E929">
        <v>49942.96</v>
      </c>
      <c r="F929">
        <v>41</v>
      </c>
      <c r="G929">
        <v>51191.53</v>
      </c>
      <c r="H929">
        <v>49942.96</v>
      </c>
      <c r="J929" s="31">
        <f>VLOOKUP(Datos[[#This Row],[Mes]],$M$2:$N$13,2,FALSE)</f>
        <v>44562</v>
      </c>
      <c r="K929" s="31" t="str">
        <f>VLOOKUP(Datos[[#This Row],[Region]],$P$7:$S$61,4,FALSE)</f>
        <v>41 - Sevilla</v>
      </c>
    </row>
    <row r="930" spans="1:11" x14ac:dyDescent="0.25">
      <c r="A930" t="s">
        <v>61</v>
      </c>
      <c r="B930" t="s">
        <v>21</v>
      </c>
      <c r="C930" t="s">
        <v>5</v>
      </c>
      <c r="D930">
        <v>54224.13</v>
      </c>
      <c r="E930">
        <v>52901.59</v>
      </c>
      <c r="F930">
        <v>41</v>
      </c>
      <c r="G930">
        <v>54224.13</v>
      </c>
      <c r="H930">
        <v>52901.59</v>
      </c>
      <c r="J930" s="31">
        <f>VLOOKUP(Datos[[#This Row],[Mes]],$M$2:$N$13,2,FALSE)</f>
        <v>44593</v>
      </c>
      <c r="K930" s="31" t="str">
        <f>VLOOKUP(Datos[[#This Row],[Region]],$P$7:$S$61,4,FALSE)</f>
        <v>41 - Sevilla</v>
      </c>
    </row>
    <row r="931" spans="1:11" x14ac:dyDescent="0.25">
      <c r="A931" t="s">
        <v>61</v>
      </c>
      <c r="B931" t="s">
        <v>21</v>
      </c>
      <c r="C931" t="s">
        <v>6</v>
      </c>
      <c r="D931">
        <v>49438.82</v>
      </c>
      <c r="E931">
        <v>48233</v>
      </c>
      <c r="F931">
        <v>41</v>
      </c>
      <c r="G931">
        <v>49438.82</v>
      </c>
      <c r="H931">
        <v>48233</v>
      </c>
      <c r="J931" s="31">
        <f>VLOOKUP(Datos[[#This Row],[Mes]],$M$2:$N$13,2,FALSE)</f>
        <v>44621</v>
      </c>
      <c r="K931" s="31" t="str">
        <f>VLOOKUP(Datos[[#This Row],[Region]],$P$7:$S$61,4,FALSE)</f>
        <v>41 - Sevilla</v>
      </c>
    </row>
    <row r="932" spans="1:11" x14ac:dyDescent="0.25">
      <c r="A932" t="s">
        <v>61</v>
      </c>
      <c r="B932" t="s">
        <v>21</v>
      </c>
      <c r="C932" t="s">
        <v>7</v>
      </c>
      <c r="D932">
        <v>30440.22</v>
      </c>
      <c r="E932">
        <v>29697.78</v>
      </c>
      <c r="F932">
        <v>41</v>
      </c>
      <c r="G932">
        <v>30440.22</v>
      </c>
      <c r="H932">
        <v>29697.78</v>
      </c>
      <c r="J932" s="31">
        <f>VLOOKUP(Datos[[#This Row],[Mes]],$M$2:$N$13,2,FALSE)</f>
        <v>44652</v>
      </c>
      <c r="K932" s="31" t="str">
        <f>VLOOKUP(Datos[[#This Row],[Region]],$P$7:$S$61,4,FALSE)</f>
        <v>41 - Sevilla</v>
      </c>
    </row>
    <row r="933" spans="1:11" x14ac:dyDescent="0.25">
      <c r="A933" t="s">
        <v>61</v>
      </c>
      <c r="B933" t="s">
        <v>21</v>
      </c>
      <c r="C933" t="s">
        <v>8</v>
      </c>
      <c r="D933">
        <v>34047.49</v>
      </c>
      <c r="E933">
        <v>33217.06</v>
      </c>
      <c r="F933">
        <v>41</v>
      </c>
      <c r="G933">
        <v>34047.49</v>
      </c>
      <c r="H933">
        <v>33217.06</v>
      </c>
      <c r="J933" s="31">
        <f>VLOOKUP(Datos[[#This Row],[Mes]],$M$2:$N$13,2,FALSE)</f>
        <v>44682</v>
      </c>
      <c r="K933" s="31" t="str">
        <f>VLOOKUP(Datos[[#This Row],[Region]],$P$7:$S$61,4,FALSE)</f>
        <v>41 - Sevilla</v>
      </c>
    </row>
    <row r="934" spans="1:11" x14ac:dyDescent="0.25">
      <c r="A934" t="s">
        <v>61</v>
      </c>
      <c r="B934" t="s">
        <v>21</v>
      </c>
      <c r="C934" t="s">
        <v>9</v>
      </c>
      <c r="D934">
        <v>32495.66</v>
      </c>
      <c r="E934">
        <v>31703.08</v>
      </c>
      <c r="F934">
        <v>41</v>
      </c>
      <c r="G934">
        <v>32495.66</v>
      </c>
      <c r="H934">
        <v>31703.08</v>
      </c>
      <c r="J934" s="31">
        <f>VLOOKUP(Datos[[#This Row],[Mes]],$M$2:$N$13,2,FALSE)</f>
        <v>44713</v>
      </c>
      <c r="K934" s="31" t="str">
        <f>VLOOKUP(Datos[[#This Row],[Region]],$P$7:$S$61,4,FALSE)</f>
        <v>41 - Sevilla</v>
      </c>
    </row>
    <row r="935" spans="1:11" x14ac:dyDescent="0.25">
      <c r="A935" t="s">
        <v>88</v>
      </c>
      <c r="B935" t="s">
        <v>21</v>
      </c>
      <c r="C935" t="s">
        <v>4</v>
      </c>
      <c r="D935">
        <v>258163.96</v>
      </c>
      <c r="E935">
        <v>251867.28</v>
      </c>
      <c r="F935">
        <v>42</v>
      </c>
      <c r="G935">
        <v>258163.96</v>
      </c>
      <c r="H935">
        <v>251867.28</v>
      </c>
      <c r="J935" s="31">
        <f>VLOOKUP(Datos[[#This Row],[Mes]],$M$2:$N$13,2,FALSE)</f>
        <v>44562</v>
      </c>
      <c r="K935" s="31" t="str">
        <f>VLOOKUP(Datos[[#This Row],[Region]],$P$7:$S$61,4,FALSE)</f>
        <v>42 - Soria</v>
      </c>
    </row>
    <row r="936" spans="1:11" x14ac:dyDescent="0.25">
      <c r="A936" t="s">
        <v>88</v>
      </c>
      <c r="B936" t="s">
        <v>21</v>
      </c>
      <c r="C936" t="s">
        <v>5</v>
      </c>
      <c r="D936">
        <v>317768.69</v>
      </c>
      <c r="E936">
        <v>310018.23</v>
      </c>
      <c r="F936">
        <v>42</v>
      </c>
      <c r="G936">
        <v>317768.69</v>
      </c>
      <c r="H936">
        <v>310018.23</v>
      </c>
      <c r="J936" s="31">
        <f>VLOOKUP(Datos[[#This Row],[Mes]],$M$2:$N$13,2,FALSE)</f>
        <v>44593</v>
      </c>
      <c r="K936" s="31" t="str">
        <f>VLOOKUP(Datos[[#This Row],[Region]],$P$7:$S$61,4,FALSE)</f>
        <v>42 - Soria</v>
      </c>
    </row>
    <row r="937" spans="1:11" x14ac:dyDescent="0.25">
      <c r="A937" t="s">
        <v>88</v>
      </c>
      <c r="B937" t="s">
        <v>21</v>
      </c>
      <c r="C937" t="s">
        <v>6</v>
      </c>
      <c r="D937">
        <v>267711.24</v>
      </c>
      <c r="E937">
        <v>261181.7</v>
      </c>
      <c r="F937">
        <v>42</v>
      </c>
      <c r="G937">
        <v>267711.24</v>
      </c>
      <c r="H937">
        <v>261181.7</v>
      </c>
      <c r="J937" s="31">
        <f>VLOOKUP(Datos[[#This Row],[Mes]],$M$2:$N$13,2,FALSE)</f>
        <v>44621</v>
      </c>
      <c r="K937" s="31" t="str">
        <f>VLOOKUP(Datos[[#This Row],[Region]],$P$7:$S$61,4,FALSE)</f>
        <v>42 - Soria</v>
      </c>
    </row>
    <row r="938" spans="1:11" x14ac:dyDescent="0.25">
      <c r="A938" t="s">
        <v>88</v>
      </c>
      <c r="B938" t="s">
        <v>21</v>
      </c>
      <c r="C938" t="s">
        <v>7</v>
      </c>
      <c r="D938">
        <v>200126.2</v>
      </c>
      <c r="E938">
        <v>195245.07</v>
      </c>
      <c r="F938">
        <v>42</v>
      </c>
      <c r="G938">
        <v>200126.2</v>
      </c>
      <c r="H938">
        <v>195245.07</v>
      </c>
      <c r="J938" s="31">
        <f>VLOOKUP(Datos[[#This Row],[Mes]],$M$2:$N$13,2,FALSE)</f>
        <v>44652</v>
      </c>
      <c r="K938" s="31" t="str">
        <f>VLOOKUP(Datos[[#This Row],[Region]],$P$7:$S$61,4,FALSE)</f>
        <v>42 - Soria</v>
      </c>
    </row>
    <row r="939" spans="1:11" x14ac:dyDescent="0.25">
      <c r="A939" t="s">
        <v>88</v>
      </c>
      <c r="B939" t="s">
        <v>21</v>
      </c>
      <c r="C939" t="s">
        <v>8</v>
      </c>
      <c r="D939">
        <v>140361.70000000001</v>
      </c>
      <c r="E939">
        <v>136938.23999999999</v>
      </c>
      <c r="F939">
        <v>42</v>
      </c>
      <c r="G939">
        <v>140361.70000000001</v>
      </c>
      <c r="H939">
        <v>136938.23999999999</v>
      </c>
      <c r="J939" s="31">
        <f>VLOOKUP(Datos[[#This Row],[Mes]],$M$2:$N$13,2,FALSE)</f>
        <v>44682</v>
      </c>
      <c r="K939" s="31" t="str">
        <f>VLOOKUP(Datos[[#This Row],[Region]],$P$7:$S$61,4,FALSE)</f>
        <v>42 - Soria</v>
      </c>
    </row>
    <row r="940" spans="1:11" x14ac:dyDescent="0.25">
      <c r="A940" t="s">
        <v>88</v>
      </c>
      <c r="B940" t="s">
        <v>21</v>
      </c>
      <c r="C940" t="s">
        <v>9</v>
      </c>
      <c r="D940">
        <v>132036.26999999999</v>
      </c>
      <c r="E940">
        <v>128815.87</v>
      </c>
      <c r="F940">
        <v>42</v>
      </c>
      <c r="G940">
        <v>132036.26999999999</v>
      </c>
      <c r="H940">
        <v>128815.87</v>
      </c>
      <c r="J940" s="31">
        <f>VLOOKUP(Datos[[#This Row],[Mes]],$M$2:$N$13,2,FALSE)</f>
        <v>44713</v>
      </c>
      <c r="K940" s="31" t="str">
        <f>VLOOKUP(Datos[[#This Row],[Region]],$P$7:$S$61,4,FALSE)</f>
        <v>42 - Soria</v>
      </c>
    </row>
    <row r="941" spans="1:11" x14ac:dyDescent="0.25">
      <c r="A941" t="s">
        <v>106</v>
      </c>
      <c r="B941" t="s">
        <v>21</v>
      </c>
      <c r="C941" t="s">
        <v>4</v>
      </c>
      <c r="D941">
        <v>168635.43</v>
      </c>
      <c r="E941">
        <v>164522.37</v>
      </c>
      <c r="F941">
        <v>43</v>
      </c>
      <c r="G941">
        <v>168635.43</v>
      </c>
      <c r="H941">
        <v>164522.37</v>
      </c>
      <c r="J941" s="31">
        <f>VLOOKUP(Datos[[#This Row],[Mes]],$M$2:$N$13,2,FALSE)</f>
        <v>44562</v>
      </c>
      <c r="K941" s="31" t="str">
        <f>VLOOKUP(Datos[[#This Row],[Region]],$P$7:$S$61,4,FALSE)</f>
        <v>43 - Tarragona</v>
      </c>
    </row>
    <row r="942" spans="1:11" x14ac:dyDescent="0.25">
      <c r="A942" t="s">
        <v>106</v>
      </c>
      <c r="B942" t="s">
        <v>21</v>
      </c>
      <c r="C942" t="s">
        <v>5</v>
      </c>
      <c r="D942">
        <v>169604.55</v>
      </c>
      <c r="E942">
        <v>165467.85</v>
      </c>
      <c r="F942">
        <v>43</v>
      </c>
      <c r="G942">
        <v>169604.55</v>
      </c>
      <c r="H942">
        <v>165467.85</v>
      </c>
      <c r="J942" s="31">
        <f>VLOOKUP(Datos[[#This Row],[Mes]],$M$2:$N$13,2,FALSE)</f>
        <v>44593</v>
      </c>
      <c r="K942" s="31" t="str">
        <f>VLOOKUP(Datos[[#This Row],[Region]],$P$7:$S$61,4,FALSE)</f>
        <v>43 - Tarragona</v>
      </c>
    </row>
    <row r="943" spans="1:11" x14ac:dyDescent="0.25">
      <c r="A943" t="s">
        <v>106</v>
      </c>
      <c r="B943" t="s">
        <v>21</v>
      </c>
      <c r="C943" t="s">
        <v>6</v>
      </c>
      <c r="D943">
        <v>130087.63</v>
      </c>
      <c r="E943">
        <v>126914.76</v>
      </c>
      <c r="F943">
        <v>43</v>
      </c>
      <c r="G943">
        <v>130087.63</v>
      </c>
      <c r="H943">
        <v>126914.76</v>
      </c>
      <c r="J943" s="31">
        <f>VLOOKUP(Datos[[#This Row],[Mes]],$M$2:$N$13,2,FALSE)</f>
        <v>44621</v>
      </c>
      <c r="K943" s="31" t="str">
        <f>VLOOKUP(Datos[[#This Row],[Region]],$P$7:$S$61,4,FALSE)</f>
        <v>43 - Tarragona</v>
      </c>
    </row>
    <row r="944" spans="1:11" x14ac:dyDescent="0.25">
      <c r="A944" t="s">
        <v>106</v>
      </c>
      <c r="B944" t="s">
        <v>21</v>
      </c>
      <c r="C944" t="s">
        <v>7</v>
      </c>
      <c r="D944">
        <v>140564.49</v>
      </c>
      <c r="E944">
        <v>137136.09</v>
      </c>
      <c r="F944">
        <v>43</v>
      </c>
      <c r="G944">
        <v>140564.49</v>
      </c>
      <c r="H944">
        <v>137136.09</v>
      </c>
      <c r="J944" s="31">
        <f>VLOOKUP(Datos[[#This Row],[Mes]],$M$2:$N$13,2,FALSE)</f>
        <v>44652</v>
      </c>
      <c r="K944" s="31" t="str">
        <f>VLOOKUP(Datos[[#This Row],[Region]],$P$7:$S$61,4,FALSE)</f>
        <v>43 - Tarragona</v>
      </c>
    </row>
    <row r="945" spans="1:11" x14ac:dyDescent="0.25">
      <c r="A945" t="s">
        <v>106</v>
      </c>
      <c r="B945" t="s">
        <v>21</v>
      </c>
      <c r="C945" t="s">
        <v>8</v>
      </c>
      <c r="D945">
        <v>130547.42</v>
      </c>
      <c r="E945">
        <v>127363.34</v>
      </c>
      <c r="F945">
        <v>43</v>
      </c>
      <c r="G945">
        <v>130547.42</v>
      </c>
      <c r="H945">
        <v>127363.34</v>
      </c>
      <c r="J945" s="31">
        <f>VLOOKUP(Datos[[#This Row],[Mes]],$M$2:$N$13,2,FALSE)</f>
        <v>44682</v>
      </c>
      <c r="K945" s="31" t="str">
        <f>VLOOKUP(Datos[[#This Row],[Region]],$P$7:$S$61,4,FALSE)</f>
        <v>43 - Tarragona</v>
      </c>
    </row>
    <row r="946" spans="1:11" x14ac:dyDescent="0.25">
      <c r="A946" t="s">
        <v>106</v>
      </c>
      <c r="B946" t="s">
        <v>21</v>
      </c>
      <c r="C946" t="s">
        <v>9</v>
      </c>
      <c r="D946">
        <v>148460.87</v>
      </c>
      <c r="E946">
        <v>144839.87</v>
      </c>
      <c r="F946">
        <v>43</v>
      </c>
      <c r="G946">
        <v>148460.87</v>
      </c>
      <c r="H946">
        <v>144839.87</v>
      </c>
      <c r="J946" s="31">
        <f>VLOOKUP(Datos[[#This Row],[Mes]],$M$2:$N$13,2,FALSE)</f>
        <v>44713</v>
      </c>
      <c r="K946" s="31" t="str">
        <f>VLOOKUP(Datos[[#This Row],[Region]],$P$7:$S$61,4,FALSE)</f>
        <v>43 - Tarragona</v>
      </c>
    </row>
    <row r="947" spans="1:11" x14ac:dyDescent="0.25">
      <c r="A947" t="s">
        <v>87</v>
      </c>
      <c r="B947" t="s">
        <v>21</v>
      </c>
      <c r="C947" t="s">
        <v>4</v>
      </c>
      <c r="D947">
        <v>168554.26</v>
      </c>
      <c r="E947">
        <v>164443.18</v>
      </c>
      <c r="F947">
        <v>44</v>
      </c>
      <c r="G947">
        <v>168554.26</v>
      </c>
      <c r="H947">
        <v>164443.18</v>
      </c>
      <c r="J947" s="31">
        <f>VLOOKUP(Datos[[#This Row],[Mes]],$M$2:$N$13,2,FALSE)</f>
        <v>44562</v>
      </c>
      <c r="K947" s="31" t="str">
        <f>VLOOKUP(Datos[[#This Row],[Region]],$P$7:$S$61,4,FALSE)</f>
        <v>44 - Teruel</v>
      </c>
    </row>
    <row r="948" spans="1:11" x14ac:dyDescent="0.25">
      <c r="A948" t="s">
        <v>87</v>
      </c>
      <c r="B948" t="s">
        <v>21</v>
      </c>
      <c r="C948" t="s">
        <v>5</v>
      </c>
      <c r="D948">
        <v>221183.59</v>
      </c>
      <c r="E948">
        <v>215788.87</v>
      </c>
      <c r="F948">
        <v>44</v>
      </c>
      <c r="G948">
        <v>221183.59</v>
      </c>
      <c r="H948">
        <v>215788.87</v>
      </c>
      <c r="J948" s="31">
        <f>VLOOKUP(Datos[[#This Row],[Mes]],$M$2:$N$13,2,FALSE)</f>
        <v>44593</v>
      </c>
      <c r="K948" s="31" t="str">
        <f>VLOOKUP(Datos[[#This Row],[Region]],$P$7:$S$61,4,FALSE)</f>
        <v>44 - Teruel</v>
      </c>
    </row>
    <row r="949" spans="1:11" x14ac:dyDescent="0.25">
      <c r="A949" t="s">
        <v>87</v>
      </c>
      <c r="B949" t="s">
        <v>21</v>
      </c>
      <c r="C949" t="s">
        <v>6</v>
      </c>
      <c r="D949">
        <v>191212.79</v>
      </c>
      <c r="E949">
        <v>186549.06</v>
      </c>
      <c r="F949">
        <v>44</v>
      </c>
      <c r="G949">
        <v>191212.79</v>
      </c>
      <c r="H949">
        <v>186549.06</v>
      </c>
      <c r="J949" s="31">
        <f>VLOOKUP(Datos[[#This Row],[Mes]],$M$2:$N$13,2,FALSE)</f>
        <v>44621</v>
      </c>
      <c r="K949" s="31" t="str">
        <f>VLOOKUP(Datos[[#This Row],[Region]],$P$7:$S$61,4,FALSE)</f>
        <v>44 - Teruel</v>
      </c>
    </row>
    <row r="950" spans="1:11" x14ac:dyDescent="0.25">
      <c r="A950" t="s">
        <v>87</v>
      </c>
      <c r="B950" t="s">
        <v>21</v>
      </c>
      <c r="C950" t="s">
        <v>7</v>
      </c>
      <c r="D950">
        <v>122842.92</v>
      </c>
      <c r="E950">
        <v>119846.75</v>
      </c>
      <c r="F950">
        <v>44</v>
      </c>
      <c r="G950">
        <v>122842.92</v>
      </c>
      <c r="H950">
        <v>119846.75</v>
      </c>
      <c r="J950" s="31">
        <f>VLOOKUP(Datos[[#This Row],[Mes]],$M$2:$N$13,2,FALSE)</f>
        <v>44652</v>
      </c>
      <c r="K950" s="31" t="str">
        <f>VLOOKUP(Datos[[#This Row],[Region]],$P$7:$S$61,4,FALSE)</f>
        <v>44 - Teruel</v>
      </c>
    </row>
    <row r="951" spans="1:11" x14ac:dyDescent="0.25">
      <c r="A951" t="s">
        <v>87</v>
      </c>
      <c r="B951" t="s">
        <v>21</v>
      </c>
      <c r="C951" t="s">
        <v>8</v>
      </c>
      <c r="D951">
        <v>91287.29</v>
      </c>
      <c r="E951">
        <v>89060.77</v>
      </c>
      <c r="F951">
        <v>44</v>
      </c>
      <c r="G951">
        <v>91287.29</v>
      </c>
      <c r="H951">
        <v>89060.77</v>
      </c>
      <c r="J951" s="31">
        <f>VLOOKUP(Datos[[#This Row],[Mes]],$M$2:$N$13,2,FALSE)</f>
        <v>44682</v>
      </c>
      <c r="K951" s="31" t="str">
        <f>VLOOKUP(Datos[[#This Row],[Region]],$P$7:$S$61,4,FALSE)</f>
        <v>44 - Teruel</v>
      </c>
    </row>
    <row r="952" spans="1:11" x14ac:dyDescent="0.25">
      <c r="A952" t="s">
        <v>87</v>
      </c>
      <c r="B952" t="s">
        <v>21</v>
      </c>
      <c r="C952" t="s">
        <v>9</v>
      </c>
      <c r="D952">
        <v>105347.29</v>
      </c>
      <c r="E952">
        <v>102777.84</v>
      </c>
      <c r="F952">
        <v>44</v>
      </c>
      <c r="G952">
        <v>105347.29</v>
      </c>
      <c r="H952">
        <v>102777.84</v>
      </c>
      <c r="J952" s="31">
        <f>VLOOKUP(Datos[[#This Row],[Mes]],$M$2:$N$13,2,FALSE)</f>
        <v>44713</v>
      </c>
      <c r="K952" s="31" t="str">
        <f>VLOOKUP(Datos[[#This Row],[Region]],$P$7:$S$61,4,FALSE)</f>
        <v>44 - Teruel</v>
      </c>
    </row>
    <row r="953" spans="1:11" x14ac:dyDescent="0.25">
      <c r="A953" t="s">
        <v>86</v>
      </c>
      <c r="B953" t="s">
        <v>21</v>
      </c>
      <c r="C953" t="s">
        <v>4</v>
      </c>
      <c r="D953">
        <v>13520.53</v>
      </c>
      <c r="E953">
        <v>13190.76</v>
      </c>
      <c r="F953">
        <v>45</v>
      </c>
      <c r="G953">
        <v>13520.53</v>
      </c>
      <c r="H953">
        <v>13190.76</v>
      </c>
      <c r="J953" s="31">
        <f>VLOOKUP(Datos[[#This Row],[Mes]],$M$2:$N$13,2,FALSE)</f>
        <v>44562</v>
      </c>
      <c r="K953" s="31" t="str">
        <f>VLOOKUP(Datos[[#This Row],[Region]],$P$7:$S$61,4,FALSE)</f>
        <v>45 - Toledo</v>
      </c>
    </row>
    <row r="954" spans="1:11" x14ac:dyDescent="0.25">
      <c r="A954" t="s">
        <v>86</v>
      </c>
      <c r="B954" t="s">
        <v>21</v>
      </c>
      <c r="C954" t="s">
        <v>5</v>
      </c>
      <c r="D954">
        <v>19686.88</v>
      </c>
      <c r="E954">
        <v>19206.71</v>
      </c>
      <c r="F954">
        <v>45</v>
      </c>
      <c r="G954">
        <v>19686.88</v>
      </c>
      <c r="H954">
        <v>19206.71</v>
      </c>
      <c r="J954" s="31">
        <f>VLOOKUP(Datos[[#This Row],[Mes]],$M$2:$N$13,2,FALSE)</f>
        <v>44593</v>
      </c>
      <c r="K954" s="31" t="str">
        <f>VLOOKUP(Datos[[#This Row],[Region]],$P$7:$S$61,4,FALSE)</f>
        <v>45 - Toledo</v>
      </c>
    </row>
    <row r="955" spans="1:11" x14ac:dyDescent="0.25">
      <c r="A955" t="s">
        <v>86</v>
      </c>
      <c r="B955" t="s">
        <v>21</v>
      </c>
      <c r="C955" t="s">
        <v>6</v>
      </c>
      <c r="D955">
        <v>20902.310000000001</v>
      </c>
      <c r="E955">
        <v>20392.5</v>
      </c>
      <c r="F955">
        <v>45</v>
      </c>
      <c r="G955">
        <v>20902.310000000001</v>
      </c>
      <c r="H955">
        <v>20392.5</v>
      </c>
      <c r="J955" s="31">
        <f>VLOOKUP(Datos[[#This Row],[Mes]],$M$2:$N$13,2,FALSE)</f>
        <v>44621</v>
      </c>
      <c r="K955" s="31" t="str">
        <f>VLOOKUP(Datos[[#This Row],[Region]],$P$7:$S$61,4,FALSE)</f>
        <v>45 - Toledo</v>
      </c>
    </row>
    <row r="956" spans="1:11" x14ac:dyDescent="0.25">
      <c r="A956" t="s">
        <v>86</v>
      </c>
      <c r="B956" t="s">
        <v>21</v>
      </c>
      <c r="C956" t="s">
        <v>7</v>
      </c>
      <c r="D956">
        <v>10835.13</v>
      </c>
      <c r="E956">
        <v>10570.86</v>
      </c>
      <c r="F956">
        <v>45</v>
      </c>
      <c r="G956">
        <v>10835.13</v>
      </c>
      <c r="H956">
        <v>10570.86</v>
      </c>
      <c r="J956" s="31">
        <f>VLOOKUP(Datos[[#This Row],[Mes]],$M$2:$N$13,2,FALSE)</f>
        <v>44652</v>
      </c>
      <c r="K956" s="31" t="str">
        <f>VLOOKUP(Datos[[#This Row],[Region]],$P$7:$S$61,4,FALSE)</f>
        <v>45 - Toledo</v>
      </c>
    </row>
    <row r="957" spans="1:11" x14ac:dyDescent="0.25">
      <c r="A957" t="s">
        <v>86</v>
      </c>
      <c r="B957" t="s">
        <v>21</v>
      </c>
      <c r="C957" t="s">
        <v>8</v>
      </c>
      <c r="D957">
        <v>11017.8</v>
      </c>
      <c r="E957">
        <v>10749.07</v>
      </c>
      <c r="F957">
        <v>45</v>
      </c>
      <c r="G957">
        <v>11017.8</v>
      </c>
      <c r="H957">
        <v>10749.07</v>
      </c>
      <c r="J957" s="31">
        <f>VLOOKUP(Datos[[#This Row],[Mes]],$M$2:$N$13,2,FALSE)</f>
        <v>44682</v>
      </c>
      <c r="K957" s="31" t="str">
        <f>VLOOKUP(Datos[[#This Row],[Region]],$P$7:$S$61,4,FALSE)</f>
        <v>45 - Toledo</v>
      </c>
    </row>
    <row r="958" spans="1:11" x14ac:dyDescent="0.25">
      <c r="A958" t="s">
        <v>86</v>
      </c>
      <c r="B958" t="s">
        <v>21</v>
      </c>
      <c r="C958" t="s">
        <v>9</v>
      </c>
      <c r="D958">
        <v>10501.86</v>
      </c>
      <c r="E958">
        <v>10245.719999999999</v>
      </c>
      <c r="F958">
        <v>45</v>
      </c>
      <c r="G958">
        <v>10501.86</v>
      </c>
      <c r="H958">
        <v>10245.719999999999</v>
      </c>
      <c r="J958" s="31">
        <f>VLOOKUP(Datos[[#This Row],[Mes]],$M$2:$N$13,2,FALSE)</f>
        <v>44713</v>
      </c>
      <c r="K958" s="31" t="str">
        <f>VLOOKUP(Datos[[#This Row],[Region]],$P$7:$S$61,4,FALSE)</f>
        <v>45 - Toledo</v>
      </c>
    </row>
    <row r="959" spans="1:11" x14ac:dyDescent="0.25">
      <c r="A959" t="s">
        <v>110</v>
      </c>
      <c r="B959" t="s">
        <v>21</v>
      </c>
      <c r="C959" t="s">
        <v>4</v>
      </c>
      <c r="D959">
        <v>143704.22</v>
      </c>
      <c r="E959">
        <v>140199.24</v>
      </c>
      <c r="F959">
        <v>46</v>
      </c>
      <c r="G959">
        <v>143704.22</v>
      </c>
      <c r="H959">
        <v>140199.24</v>
      </c>
      <c r="J959" s="31">
        <f>VLOOKUP(Datos[[#This Row],[Mes]],$M$2:$N$13,2,FALSE)</f>
        <v>44562</v>
      </c>
      <c r="K959" s="31" t="str">
        <f>VLOOKUP(Datos[[#This Row],[Region]],$P$7:$S$61,4,FALSE)</f>
        <v>46 - Valencia/València</v>
      </c>
    </row>
    <row r="960" spans="1:11" x14ac:dyDescent="0.25">
      <c r="A960" t="s">
        <v>110</v>
      </c>
      <c r="B960" t="s">
        <v>21</v>
      </c>
      <c r="C960" t="s">
        <v>5</v>
      </c>
      <c r="D960">
        <v>157071.4</v>
      </c>
      <c r="E960">
        <v>153240.39000000001</v>
      </c>
      <c r="F960">
        <v>46</v>
      </c>
      <c r="G960">
        <v>157071.4</v>
      </c>
      <c r="H960">
        <v>153240.39000000001</v>
      </c>
      <c r="J960" s="31">
        <f>VLOOKUP(Datos[[#This Row],[Mes]],$M$2:$N$13,2,FALSE)</f>
        <v>44593</v>
      </c>
      <c r="K960" s="31" t="str">
        <f>VLOOKUP(Datos[[#This Row],[Region]],$P$7:$S$61,4,FALSE)</f>
        <v>46 - Valencia/València</v>
      </c>
    </row>
    <row r="961" spans="1:11" x14ac:dyDescent="0.25">
      <c r="A961" t="s">
        <v>110</v>
      </c>
      <c r="B961" t="s">
        <v>21</v>
      </c>
      <c r="C961" t="s">
        <v>6</v>
      </c>
      <c r="D961">
        <v>137054.01</v>
      </c>
      <c r="E961">
        <v>133711.23000000001</v>
      </c>
      <c r="F961">
        <v>46</v>
      </c>
      <c r="G961">
        <v>137054.01</v>
      </c>
      <c r="H961">
        <v>133711.23000000001</v>
      </c>
      <c r="J961" s="31">
        <f>VLOOKUP(Datos[[#This Row],[Mes]],$M$2:$N$13,2,FALSE)</f>
        <v>44621</v>
      </c>
      <c r="K961" s="31" t="str">
        <f>VLOOKUP(Datos[[#This Row],[Region]],$P$7:$S$61,4,FALSE)</f>
        <v>46 - Valencia/València</v>
      </c>
    </row>
    <row r="962" spans="1:11" x14ac:dyDescent="0.25">
      <c r="A962" t="s">
        <v>110</v>
      </c>
      <c r="B962" t="s">
        <v>21</v>
      </c>
      <c r="C962" t="s">
        <v>7</v>
      </c>
      <c r="D962">
        <v>61548.63</v>
      </c>
      <c r="E962">
        <v>60047.44</v>
      </c>
      <c r="F962">
        <v>46</v>
      </c>
      <c r="G962">
        <v>61548.63</v>
      </c>
      <c r="H962">
        <v>60047.44</v>
      </c>
      <c r="J962" s="31">
        <f>VLOOKUP(Datos[[#This Row],[Mes]],$M$2:$N$13,2,FALSE)</f>
        <v>44652</v>
      </c>
      <c r="K962" s="31" t="str">
        <f>VLOOKUP(Datos[[#This Row],[Region]],$P$7:$S$61,4,FALSE)</f>
        <v>46 - Valencia/València</v>
      </c>
    </row>
    <row r="963" spans="1:11" x14ac:dyDescent="0.25">
      <c r="A963" t="s">
        <v>110</v>
      </c>
      <c r="B963" t="s">
        <v>21</v>
      </c>
      <c r="C963" t="s">
        <v>8</v>
      </c>
      <c r="D963">
        <v>79319.88</v>
      </c>
      <c r="E963">
        <v>77385.25</v>
      </c>
      <c r="F963">
        <v>46</v>
      </c>
      <c r="G963">
        <v>79319.88</v>
      </c>
      <c r="H963">
        <v>77385.25</v>
      </c>
      <c r="J963" s="31">
        <f>VLOOKUP(Datos[[#This Row],[Mes]],$M$2:$N$13,2,FALSE)</f>
        <v>44682</v>
      </c>
      <c r="K963" s="31" t="str">
        <f>VLOOKUP(Datos[[#This Row],[Region]],$P$7:$S$61,4,FALSE)</f>
        <v>46 - Valencia/València</v>
      </c>
    </row>
    <row r="964" spans="1:11" x14ac:dyDescent="0.25">
      <c r="A964" t="s">
        <v>110</v>
      </c>
      <c r="B964" t="s">
        <v>21</v>
      </c>
      <c r="C964" t="s">
        <v>9</v>
      </c>
      <c r="D964">
        <v>61128.58</v>
      </c>
      <c r="E964">
        <v>59637.64</v>
      </c>
      <c r="F964">
        <v>46</v>
      </c>
      <c r="G964">
        <v>61128.58</v>
      </c>
      <c r="H964">
        <v>59637.64</v>
      </c>
      <c r="J964" s="31">
        <f>VLOOKUP(Datos[[#This Row],[Mes]],$M$2:$N$13,2,FALSE)</f>
        <v>44713</v>
      </c>
      <c r="K964" s="31" t="str">
        <f>VLOOKUP(Datos[[#This Row],[Region]],$P$7:$S$61,4,FALSE)</f>
        <v>46 - Valencia/València</v>
      </c>
    </row>
    <row r="965" spans="1:11" x14ac:dyDescent="0.25">
      <c r="A965" t="s">
        <v>85</v>
      </c>
      <c r="B965" t="s">
        <v>21</v>
      </c>
      <c r="C965" t="s">
        <v>4</v>
      </c>
      <c r="D965">
        <v>125345.03</v>
      </c>
      <c r="E965">
        <v>122287.83</v>
      </c>
      <c r="F965">
        <v>47</v>
      </c>
      <c r="G965">
        <v>125345.03</v>
      </c>
      <c r="H965">
        <v>122287.83</v>
      </c>
      <c r="J965" s="31">
        <f>VLOOKUP(Datos[[#This Row],[Mes]],$M$2:$N$13,2,FALSE)</f>
        <v>44562</v>
      </c>
      <c r="K965" s="31" t="str">
        <f>VLOOKUP(Datos[[#This Row],[Region]],$P$7:$S$61,4,FALSE)</f>
        <v>47 - Valladolid</v>
      </c>
    </row>
    <row r="966" spans="1:11" x14ac:dyDescent="0.25">
      <c r="A966" t="s">
        <v>85</v>
      </c>
      <c r="B966" t="s">
        <v>21</v>
      </c>
      <c r="C966" t="s">
        <v>5</v>
      </c>
      <c r="D966">
        <v>185504.64000000001</v>
      </c>
      <c r="E966">
        <v>180980.14</v>
      </c>
      <c r="F966">
        <v>47</v>
      </c>
      <c r="G966">
        <v>185504.64000000001</v>
      </c>
      <c r="H966">
        <v>180980.14</v>
      </c>
      <c r="J966" s="31">
        <f>VLOOKUP(Datos[[#This Row],[Mes]],$M$2:$N$13,2,FALSE)</f>
        <v>44593</v>
      </c>
      <c r="K966" s="31" t="str">
        <f>VLOOKUP(Datos[[#This Row],[Region]],$P$7:$S$61,4,FALSE)</f>
        <v>47 - Valladolid</v>
      </c>
    </row>
    <row r="967" spans="1:11" x14ac:dyDescent="0.25">
      <c r="A967" t="s">
        <v>85</v>
      </c>
      <c r="B967" t="s">
        <v>21</v>
      </c>
      <c r="C967" t="s">
        <v>6</v>
      </c>
      <c r="D967">
        <v>210832.85</v>
      </c>
      <c r="E967">
        <v>205690.59</v>
      </c>
      <c r="F967">
        <v>47</v>
      </c>
      <c r="G967">
        <v>210832.85</v>
      </c>
      <c r="H967">
        <v>205690.59</v>
      </c>
      <c r="J967" s="31">
        <f>VLOOKUP(Datos[[#This Row],[Mes]],$M$2:$N$13,2,FALSE)</f>
        <v>44621</v>
      </c>
      <c r="K967" s="31" t="str">
        <f>VLOOKUP(Datos[[#This Row],[Region]],$P$7:$S$61,4,FALSE)</f>
        <v>47 - Valladolid</v>
      </c>
    </row>
    <row r="968" spans="1:11" x14ac:dyDescent="0.25">
      <c r="A968" t="s">
        <v>85</v>
      </c>
      <c r="B968" t="s">
        <v>21</v>
      </c>
      <c r="C968" t="s">
        <v>7</v>
      </c>
      <c r="D968">
        <v>159940.20000000001</v>
      </c>
      <c r="E968">
        <v>156039.22</v>
      </c>
      <c r="F968">
        <v>47</v>
      </c>
      <c r="G968">
        <v>159940.20000000001</v>
      </c>
      <c r="H968">
        <v>156039.22</v>
      </c>
      <c r="J968" s="31">
        <f>VLOOKUP(Datos[[#This Row],[Mes]],$M$2:$N$13,2,FALSE)</f>
        <v>44652</v>
      </c>
      <c r="K968" s="31" t="str">
        <f>VLOOKUP(Datos[[#This Row],[Region]],$P$7:$S$61,4,FALSE)</f>
        <v>47 - Valladolid</v>
      </c>
    </row>
    <row r="969" spans="1:11" x14ac:dyDescent="0.25">
      <c r="A969" t="s">
        <v>85</v>
      </c>
      <c r="B969" t="s">
        <v>21</v>
      </c>
      <c r="C969" t="s">
        <v>8</v>
      </c>
      <c r="D969">
        <v>127215.05</v>
      </c>
      <c r="E969">
        <v>124112.24</v>
      </c>
      <c r="F969">
        <v>47</v>
      </c>
      <c r="G969">
        <v>127215.05</v>
      </c>
      <c r="H969">
        <v>124112.24</v>
      </c>
      <c r="J969" s="31">
        <f>VLOOKUP(Datos[[#This Row],[Mes]],$M$2:$N$13,2,FALSE)</f>
        <v>44682</v>
      </c>
      <c r="K969" s="31" t="str">
        <f>VLOOKUP(Datos[[#This Row],[Region]],$P$7:$S$61,4,FALSE)</f>
        <v>47 - Valladolid</v>
      </c>
    </row>
    <row r="970" spans="1:11" x14ac:dyDescent="0.25">
      <c r="A970" t="s">
        <v>85</v>
      </c>
      <c r="B970" t="s">
        <v>21</v>
      </c>
      <c r="C970" t="s">
        <v>9</v>
      </c>
      <c r="D970">
        <v>129568.75</v>
      </c>
      <c r="E970">
        <v>126408.54</v>
      </c>
      <c r="F970">
        <v>47</v>
      </c>
      <c r="G970">
        <v>129568.75</v>
      </c>
      <c r="H970">
        <v>126408.54</v>
      </c>
      <c r="J970" s="31">
        <f>VLOOKUP(Datos[[#This Row],[Mes]],$M$2:$N$13,2,FALSE)</f>
        <v>44713</v>
      </c>
      <c r="K970" s="31" t="str">
        <f>VLOOKUP(Datos[[#This Row],[Region]],$P$7:$S$61,4,FALSE)</f>
        <v>47 - Valladolid</v>
      </c>
    </row>
    <row r="971" spans="1:11" x14ac:dyDescent="0.25">
      <c r="A971" t="s">
        <v>73</v>
      </c>
      <c r="B971" t="s">
        <v>21</v>
      </c>
      <c r="C971" t="s">
        <v>4</v>
      </c>
      <c r="D971">
        <v>8109.63</v>
      </c>
      <c r="E971">
        <v>7911.83</v>
      </c>
      <c r="F971">
        <v>48</v>
      </c>
      <c r="G971">
        <v>8109.63</v>
      </c>
      <c r="H971">
        <v>7911.83</v>
      </c>
      <c r="J971" s="31">
        <f>VLOOKUP(Datos[[#This Row],[Mes]],$M$2:$N$13,2,FALSE)</f>
        <v>44562</v>
      </c>
      <c r="K971" s="31" t="str">
        <f>VLOOKUP(Datos[[#This Row],[Region]],$P$7:$S$61,4,FALSE)</f>
        <v>48 - Bizkaia</v>
      </c>
    </row>
    <row r="972" spans="1:11" x14ac:dyDescent="0.25">
      <c r="A972" t="s">
        <v>73</v>
      </c>
      <c r="B972" t="s">
        <v>21</v>
      </c>
      <c r="C972" t="s">
        <v>5</v>
      </c>
      <c r="D972">
        <v>8162.61</v>
      </c>
      <c r="E972">
        <v>7963.52</v>
      </c>
      <c r="F972">
        <v>48</v>
      </c>
      <c r="G972">
        <v>8162.61</v>
      </c>
      <c r="H972">
        <v>7963.52</v>
      </c>
      <c r="J972" s="31">
        <f>VLOOKUP(Datos[[#This Row],[Mes]],$M$2:$N$13,2,FALSE)</f>
        <v>44593</v>
      </c>
      <c r="K972" s="31" t="str">
        <f>VLOOKUP(Datos[[#This Row],[Region]],$P$7:$S$61,4,FALSE)</f>
        <v>48 - Bizkaia</v>
      </c>
    </row>
    <row r="973" spans="1:11" x14ac:dyDescent="0.25">
      <c r="A973" t="s">
        <v>73</v>
      </c>
      <c r="B973" t="s">
        <v>21</v>
      </c>
      <c r="C973" t="s">
        <v>6</v>
      </c>
      <c r="D973">
        <v>5504.07</v>
      </c>
      <c r="E973">
        <v>5369.82</v>
      </c>
      <c r="F973">
        <v>48</v>
      </c>
      <c r="G973">
        <v>5504.07</v>
      </c>
      <c r="H973">
        <v>5369.82</v>
      </c>
      <c r="J973" s="31">
        <f>VLOOKUP(Datos[[#This Row],[Mes]],$M$2:$N$13,2,FALSE)</f>
        <v>44621</v>
      </c>
      <c r="K973" s="31" t="str">
        <f>VLOOKUP(Datos[[#This Row],[Region]],$P$7:$S$61,4,FALSE)</f>
        <v>48 - Bizkaia</v>
      </c>
    </row>
    <row r="974" spans="1:11" x14ac:dyDescent="0.25">
      <c r="A974" t="s">
        <v>73</v>
      </c>
      <c r="B974" t="s">
        <v>21</v>
      </c>
      <c r="C974" t="s">
        <v>7</v>
      </c>
      <c r="D974">
        <v>3659.3</v>
      </c>
      <c r="E974">
        <v>3570.05</v>
      </c>
      <c r="F974">
        <v>48</v>
      </c>
      <c r="G974">
        <v>3659.3</v>
      </c>
      <c r="H974">
        <v>3570.05</v>
      </c>
      <c r="J974" s="31">
        <f>VLOOKUP(Datos[[#This Row],[Mes]],$M$2:$N$13,2,FALSE)</f>
        <v>44652</v>
      </c>
      <c r="K974" s="31" t="str">
        <f>VLOOKUP(Datos[[#This Row],[Region]],$P$7:$S$61,4,FALSE)</f>
        <v>48 - Bizkaia</v>
      </c>
    </row>
    <row r="975" spans="1:11" x14ac:dyDescent="0.25">
      <c r="A975" t="s">
        <v>73</v>
      </c>
      <c r="B975" t="s">
        <v>21</v>
      </c>
      <c r="C975" t="s">
        <v>8</v>
      </c>
      <c r="D975">
        <v>3719.41</v>
      </c>
      <c r="E975">
        <v>3628.69</v>
      </c>
      <c r="F975">
        <v>48</v>
      </c>
      <c r="G975">
        <v>3719.41</v>
      </c>
      <c r="H975">
        <v>3628.69</v>
      </c>
      <c r="J975" s="31">
        <f>VLOOKUP(Datos[[#This Row],[Mes]],$M$2:$N$13,2,FALSE)</f>
        <v>44682</v>
      </c>
      <c r="K975" s="31" t="str">
        <f>VLOOKUP(Datos[[#This Row],[Region]],$P$7:$S$61,4,FALSE)</f>
        <v>48 - Bizkaia</v>
      </c>
    </row>
    <row r="976" spans="1:11" x14ac:dyDescent="0.25">
      <c r="A976" t="s">
        <v>73</v>
      </c>
      <c r="B976" t="s">
        <v>21</v>
      </c>
      <c r="C976" t="s">
        <v>9</v>
      </c>
      <c r="D976">
        <v>2480.23</v>
      </c>
      <c r="E976">
        <v>2419.7399999999998</v>
      </c>
      <c r="F976">
        <v>48</v>
      </c>
      <c r="G976">
        <v>2480.23</v>
      </c>
      <c r="H976">
        <v>2419.7399999999998</v>
      </c>
      <c r="J976" s="31">
        <f>VLOOKUP(Datos[[#This Row],[Mes]],$M$2:$N$13,2,FALSE)</f>
        <v>44713</v>
      </c>
      <c r="K976" s="31" t="str">
        <f>VLOOKUP(Datos[[#This Row],[Region]],$P$7:$S$61,4,FALSE)</f>
        <v>48 - Bizkaia</v>
      </c>
    </row>
    <row r="977" spans="1:11" x14ac:dyDescent="0.25">
      <c r="A977" t="s">
        <v>84</v>
      </c>
      <c r="B977" t="s">
        <v>21</v>
      </c>
      <c r="C977" t="s">
        <v>4</v>
      </c>
      <c r="D977">
        <v>92849.69</v>
      </c>
      <c r="E977">
        <v>90585.06</v>
      </c>
      <c r="F977">
        <v>49</v>
      </c>
      <c r="G977">
        <v>92849.69</v>
      </c>
      <c r="H977">
        <v>90585.06</v>
      </c>
      <c r="J977" s="31">
        <f>VLOOKUP(Datos[[#This Row],[Mes]],$M$2:$N$13,2,FALSE)</f>
        <v>44562</v>
      </c>
      <c r="K977" s="31" t="str">
        <f>VLOOKUP(Datos[[#This Row],[Region]],$P$7:$S$61,4,FALSE)</f>
        <v>49 - Zamora</v>
      </c>
    </row>
    <row r="978" spans="1:11" x14ac:dyDescent="0.25">
      <c r="A978" t="s">
        <v>84</v>
      </c>
      <c r="B978" t="s">
        <v>21</v>
      </c>
      <c r="C978" t="s">
        <v>5</v>
      </c>
      <c r="D978">
        <v>126859.29</v>
      </c>
      <c r="E978">
        <v>123765.16</v>
      </c>
      <c r="F978">
        <v>49</v>
      </c>
      <c r="G978">
        <v>126859.29</v>
      </c>
      <c r="H978">
        <v>123765.16</v>
      </c>
      <c r="J978" s="31">
        <f>VLOOKUP(Datos[[#This Row],[Mes]],$M$2:$N$13,2,FALSE)</f>
        <v>44593</v>
      </c>
      <c r="K978" s="31" t="str">
        <f>VLOOKUP(Datos[[#This Row],[Region]],$P$7:$S$61,4,FALSE)</f>
        <v>49 - Zamora</v>
      </c>
    </row>
    <row r="979" spans="1:11" x14ac:dyDescent="0.25">
      <c r="A979" t="s">
        <v>84</v>
      </c>
      <c r="B979" t="s">
        <v>21</v>
      </c>
      <c r="C979" t="s">
        <v>6</v>
      </c>
      <c r="D979">
        <v>111378.67</v>
      </c>
      <c r="E979">
        <v>108662.12</v>
      </c>
      <c r="F979">
        <v>49</v>
      </c>
      <c r="G979">
        <v>111378.67</v>
      </c>
      <c r="H979">
        <v>108662.12</v>
      </c>
      <c r="J979" s="31">
        <f>VLOOKUP(Datos[[#This Row],[Mes]],$M$2:$N$13,2,FALSE)</f>
        <v>44621</v>
      </c>
      <c r="K979" s="31" t="str">
        <f>VLOOKUP(Datos[[#This Row],[Region]],$P$7:$S$61,4,FALSE)</f>
        <v>49 - Zamora</v>
      </c>
    </row>
    <row r="980" spans="1:11" x14ac:dyDescent="0.25">
      <c r="A980" t="s">
        <v>84</v>
      </c>
      <c r="B980" t="s">
        <v>21</v>
      </c>
      <c r="C980" t="s">
        <v>7</v>
      </c>
      <c r="D980">
        <v>81518.37</v>
      </c>
      <c r="E980">
        <v>79530.12</v>
      </c>
      <c r="F980">
        <v>49</v>
      </c>
      <c r="G980">
        <v>81518.37</v>
      </c>
      <c r="H980">
        <v>79530.12</v>
      </c>
      <c r="J980" s="31">
        <f>VLOOKUP(Datos[[#This Row],[Mes]],$M$2:$N$13,2,FALSE)</f>
        <v>44652</v>
      </c>
      <c r="K980" s="31" t="str">
        <f>VLOOKUP(Datos[[#This Row],[Region]],$P$7:$S$61,4,FALSE)</f>
        <v>49 - Zamora</v>
      </c>
    </row>
    <row r="981" spans="1:11" x14ac:dyDescent="0.25">
      <c r="A981" t="s">
        <v>84</v>
      </c>
      <c r="B981" t="s">
        <v>21</v>
      </c>
      <c r="C981" t="s">
        <v>8</v>
      </c>
      <c r="D981">
        <v>87485.96</v>
      </c>
      <c r="E981">
        <v>85352.16</v>
      </c>
      <c r="F981">
        <v>49</v>
      </c>
      <c r="G981">
        <v>87485.96</v>
      </c>
      <c r="H981">
        <v>85352.16</v>
      </c>
      <c r="J981" s="31">
        <f>VLOOKUP(Datos[[#This Row],[Mes]],$M$2:$N$13,2,FALSE)</f>
        <v>44682</v>
      </c>
      <c r="K981" s="31" t="str">
        <f>VLOOKUP(Datos[[#This Row],[Region]],$P$7:$S$61,4,FALSE)</f>
        <v>49 - Zamora</v>
      </c>
    </row>
    <row r="982" spans="1:11" x14ac:dyDescent="0.25">
      <c r="A982" t="s">
        <v>84</v>
      </c>
      <c r="B982" t="s">
        <v>21</v>
      </c>
      <c r="C982" t="s">
        <v>9</v>
      </c>
      <c r="D982">
        <v>53017.43</v>
      </c>
      <c r="E982">
        <v>51724.32</v>
      </c>
      <c r="F982">
        <v>49</v>
      </c>
      <c r="G982">
        <v>53017.43</v>
      </c>
      <c r="H982">
        <v>51724.32</v>
      </c>
      <c r="J982" s="31">
        <f>VLOOKUP(Datos[[#This Row],[Mes]],$M$2:$N$13,2,FALSE)</f>
        <v>44713</v>
      </c>
      <c r="K982" s="31" t="str">
        <f>VLOOKUP(Datos[[#This Row],[Region]],$P$7:$S$61,4,FALSE)</f>
        <v>49 - Zamora</v>
      </c>
    </row>
    <row r="983" spans="1:11" x14ac:dyDescent="0.25">
      <c r="A983" t="s">
        <v>62</v>
      </c>
      <c r="B983" t="s">
        <v>21</v>
      </c>
      <c r="C983" t="s">
        <v>4</v>
      </c>
      <c r="D983">
        <v>735198.32</v>
      </c>
      <c r="E983">
        <v>717266.65</v>
      </c>
      <c r="F983">
        <v>50</v>
      </c>
      <c r="G983">
        <v>735198.32</v>
      </c>
      <c r="H983">
        <v>717266.65</v>
      </c>
      <c r="J983" s="31">
        <f>VLOOKUP(Datos[[#This Row],[Mes]],$M$2:$N$13,2,FALSE)</f>
        <v>44562</v>
      </c>
      <c r="K983" s="31" t="str">
        <f>VLOOKUP(Datos[[#This Row],[Region]],$P$7:$S$61,4,FALSE)</f>
        <v>50 - Zaragoza</v>
      </c>
    </row>
    <row r="984" spans="1:11" x14ac:dyDescent="0.25">
      <c r="A984" t="s">
        <v>62</v>
      </c>
      <c r="B984" t="s">
        <v>21</v>
      </c>
      <c r="C984" t="s">
        <v>5</v>
      </c>
      <c r="D984">
        <v>1125389.29</v>
      </c>
      <c r="E984">
        <v>1097940.77</v>
      </c>
      <c r="F984">
        <v>50</v>
      </c>
      <c r="G984">
        <v>1125389.29</v>
      </c>
      <c r="H984">
        <v>1097940.77</v>
      </c>
      <c r="J984" s="31">
        <f>VLOOKUP(Datos[[#This Row],[Mes]],$M$2:$N$13,2,FALSE)</f>
        <v>44593</v>
      </c>
      <c r="K984" s="31" t="str">
        <f>VLOOKUP(Datos[[#This Row],[Region]],$P$7:$S$61,4,FALSE)</f>
        <v>50 - Zaragoza</v>
      </c>
    </row>
    <row r="985" spans="1:11" x14ac:dyDescent="0.25">
      <c r="A985" t="s">
        <v>62</v>
      </c>
      <c r="B985" t="s">
        <v>21</v>
      </c>
      <c r="C985" t="s">
        <v>6</v>
      </c>
      <c r="D985">
        <v>798315.04</v>
      </c>
      <c r="E985">
        <v>778843.94</v>
      </c>
      <c r="F985">
        <v>50</v>
      </c>
      <c r="G985">
        <v>798315.04</v>
      </c>
      <c r="H985">
        <v>778843.94</v>
      </c>
      <c r="J985" s="31">
        <f>VLOOKUP(Datos[[#This Row],[Mes]],$M$2:$N$13,2,FALSE)</f>
        <v>44621</v>
      </c>
      <c r="K985" s="31" t="str">
        <f>VLOOKUP(Datos[[#This Row],[Region]],$P$7:$S$61,4,FALSE)</f>
        <v>50 - Zaragoza</v>
      </c>
    </row>
    <row r="986" spans="1:11" x14ac:dyDescent="0.25">
      <c r="A986" t="s">
        <v>62</v>
      </c>
      <c r="B986" t="s">
        <v>21</v>
      </c>
      <c r="C986" t="s">
        <v>7</v>
      </c>
      <c r="D986">
        <v>868348.03</v>
      </c>
      <c r="E986">
        <v>847168.81</v>
      </c>
      <c r="F986">
        <v>50</v>
      </c>
      <c r="G986">
        <v>868348.03</v>
      </c>
      <c r="H986">
        <v>847168.81</v>
      </c>
      <c r="J986" s="31">
        <f>VLOOKUP(Datos[[#This Row],[Mes]],$M$2:$N$13,2,FALSE)</f>
        <v>44652</v>
      </c>
      <c r="K986" s="31" t="str">
        <f>VLOOKUP(Datos[[#This Row],[Region]],$P$7:$S$61,4,FALSE)</f>
        <v>50 - Zaragoza</v>
      </c>
    </row>
    <row r="987" spans="1:11" x14ac:dyDescent="0.25">
      <c r="A987" t="s">
        <v>62</v>
      </c>
      <c r="B987" t="s">
        <v>21</v>
      </c>
      <c r="C987" t="s">
        <v>8</v>
      </c>
      <c r="D987">
        <v>646822.05000000005</v>
      </c>
      <c r="E987">
        <v>631045.9</v>
      </c>
      <c r="F987">
        <v>50</v>
      </c>
      <c r="G987">
        <v>646822.05000000005</v>
      </c>
      <c r="H987">
        <v>631045.9</v>
      </c>
      <c r="J987" s="31">
        <f>VLOOKUP(Datos[[#This Row],[Mes]],$M$2:$N$13,2,FALSE)</f>
        <v>44682</v>
      </c>
      <c r="K987" s="31" t="str">
        <f>VLOOKUP(Datos[[#This Row],[Region]],$P$7:$S$61,4,FALSE)</f>
        <v>50 - Zaragoza</v>
      </c>
    </row>
    <row r="988" spans="1:11" x14ac:dyDescent="0.25">
      <c r="A988" t="s">
        <v>62</v>
      </c>
      <c r="B988" t="s">
        <v>21</v>
      </c>
      <c r="C988" t="s">
        <v>9</v>
      </c>
      <c r="D988">
        <v>782980.17</v>
      </c>
      <c r="E988">
        <v>763883.09</v>
      </c>
      <c r="F988">
        <v>50</v>
      </c>
      <c r="G988">
        <v>782980.17</v>
      </c>
      <c r="H988">
        <v>763883.09</v>
      </c>
      <c r="J988" s="31">
        <f>VLOOKUP(Datos[[#This Row],[Mes]],$M$2:$N$13,2,FALSE)</f>
        <v>44713</v>
      </c>
      <c r="K988" s="31" t="str">
        <f>VLOOKUP(Datos[[#This Row],[Region]],$P$7:$S$61,4,FALSE)</f>
        <v>50 - Zaragoza</v>
      </c>
    </row>
    <row r="989" spans="1:11" x14ac:dyDescent="0.25">
      <c r="A989" t="s">
        <v>69</v>
      </c>
      <c r="B989" t="s">
        <v>18</v>
      </c>
      <c r="C989" t="s">
        <v>4</v>
      </c>
      <c r="D989">
        <v>12794.45</v>
      </c>
      <c r="E989">
        <v>12574.4</v>
      </c>
      <c r="F989">
        <v>1</v>
      </c>
      <c r="G989">
        <v>12794.45</v>
      </c>
      <c r="H989">
        <v>12574.4</v>
      </c>
      <c r="J989" s="31">
        <f>VLOOKUP(Datos[[#This Row],[Mes]],$M$2:$N$13,2,FALSE)</f>
        <v>44562</v>
      </c>
      <c r="K989" s="31" t="str">
        <f>VLOOKUP(Datos[[#This Row],[Region]],$P$7:$S$61,4,FALSE)</f>
        <v>01 - Araba/Álava</v>
      </c>
    </row>
    <row r="990" spans="1:11" x14ac:dyDescent="0.25">
      <c r="A990" t="s">
        <v>69</v>
      </c>
      <c r="B990" t="s">
        <v>18</v>
      </c>
      <c r="C990" t="s">
        <v>5</v>
      </c>
      <c r="D990">
        <v>10910.67</v>
      </c>
      <c r="E990">
        <v>10723.02</v>
      </c>
      <c r="F990">
        <v>1</v>
      </c>
      <c r="G990">
        <v>10910.67</v>
      </c>
      <c r="H990">
        <v>10723.02</v>
      </c>
      <c r="J990" s="31">
        <f>VLOOKUP(Datos[[#This Row],[Mes]],$M$2:$N$13,2,FALSE)</f>
        <v>44593</v>
      </c>
      <c r="K990" s="31" t="str">
        <f>VLOOKUP(Datos[[#This Row],[Region]],$P$7:$S$61,4,FALSE)</f>
        <v>01 - Araba/Álava</v>
      </c>
    </row>
    <row r="991" spans="1:11" x14ac:dyDescent="0.25">
      <c r="A991" t="s">
        <v>69</v>
      </c>
      <c r="B991" t="s">
        <v>18</v>
      </c>
      <c r="C991" t="s">
        <v>6</v>
      </c>
      <c r="D991">
        <v>18579.82</v>
      </c>
      <c r="E991">
        <v>18260.27</v>
      </c>
      <c r="F991">
        <v>1</v>
      </c>
      <c r="G991">
        <v>18579.82</v>
      </c>
      <c r="H991">
        <v>18260.27</v>
      </c>
      <c r="J991" s="31">
        <f>VLOOKUP(Datos[[#This Row],[Mes]],$M$2:$N$13,2,FALSE)</f>
        <v>44621</v>
      </c>
      <c r="K991" s="31" t="str">
        <f>VLOOKUP(Datos[[#This Row],[Region]],$P$7:$S$61,4,FALSE)</f>
        <v>01 - Araba/Álava</v>
      </c>
    </row>
    <row r="992" spans="1:11" x14ac:dyDescent="0.25">
      <c r="A992" t="s">
        <v>69</v>
      </c>
      <c r="B992" t="s">
        <v>18</v>
      </c>
      <c r="C992" t="s">
        <v>7</v>
      </c>
      <c r="D992">
        <v>8875.16</v>
      </c>
      <c r="E992">
        <v>8722.52</v>
      </c>
      <c r="F992">
        <v>1</v>
      </c>
      <c r="G992">
        <v>8875.16</v>
      </c>
      <c r="H992">
        <v>8722.52</v>
      </c>
      <c r="J992" s="31">
        <f>VLOOKUP(Datos[[#This Row],[Mes]],$M$2:$N$13,2,FALSE)</f>
        <v>44652</v>
      </c>
      <c r="K992" s="31" t="str">
        <f>VLOOKUP(Datos[[#This Row],[Region]],$P$7:$S$61,4,FALSE)</f>
        <v>01 - Araba/Álava</v>
      </c>
    </row>
    <row r="993" spans="1:11" x14ac:dyDescent="0.25">
      <c r="A993" t="s">
        <v>69</v>
      </c>
      <c r="B993" t="s">
        <v>18</v>
      </c>
      <c r="C993" t="s">
        <v>8</v>
      </c>
      <c r="D993">
        <v>7487.98</v>
      </c>
      <c r="E993">
        <v>7359.19</v>
      </c>
      <c r="F993">
        <v>1</v>
      </c>
      <c r="G993">
        <v>7487.98</v>
      </c>
      <c r="H993">
        <v>7359.19</v>
      </c>
      <c r="J993" s="31">
        <f>VLOOKUP(Datos[[#This Row],[Mes]],$M$2:$N$13,2,FALSE)</f>
        <v>44682</v>
      </c>
      <c r="K993" s="31" t="str">
        <f>VLOOKUP(Datos[[#This Row],[Region]],$P$7:$S$61,4,FALSE)</f>
        <v>01 - Araba/Álava</v>
      </c>
    </row>
    <row r="994" spans="1:11" x14ac:dyDescent="0.25">
      <c r="A994" t="s">
        <v>69</v>
      </c>
      <c r="B994" t="s">
        <v>18</v>
      </c>
      <c r="C994" t="s">
        <v>9</v>
      </c>
      <c r="D994">
        <v>4237.5</v>
      </c>
      <c r="E994">
        <v>4164.62</v>
      </c>
      <c r="F994">
        <v>1</v>
      </c>
      <c r="G994">
        <v>4237.5</v>
      </c>
      <c r="H994">
        <v>4164.62</v>
      </c>
      <c r="J994" s="31">
        <f>VLOOKUP(Datos[[#This Row],[Mes]],$M$2:$N$13,2,FALSE)</f>
        <v>44713</v>
      </c>
      <c r="K994" s="31" t="str">
        <f>VLOOKUP(Datos[[#This Row],[Region]],$P$7:$S$61,4,FALSE)</f>
        <v>01 - Araba/Álava</v>
      </c>
    </row>
    <row r="995" spans="1:11" x14ac:dyDescent="0.25">
      <c r="A995" t="s">
        <v>63</v>
      </c>
      <c r="B995" t="s">
        <v>18</v>
      </c>
      <c r="C995" t="s">
        <v>4</v>
      </c>
      <c r="D995">
        <v>2824.88</v>
      </c>
      <c r="E995">
        <v>2776.29</v>
      </c>
      <c r="F995">
        <v>2</v>
      </c>
      <c r="G995">
        <v>2824.88</v>
      </c>
      <c r="H995">
        <v>2776.29</v>
      </c>
      <c r="J995" s="31">
        <f>VLOOKUP(Datos[[#This Row],[Mes]],$M$2:$N$13,2,FALSE)</f>
        <v>44562</v>
      </c>
      <c r="K995" s="31" t="str">
        <f>VLOOKUP(Datos[[#This Row],[Region]],$P$7:$S$61,4,FALSE)</f>
        <v>02 - Albacete</v>
      </c>
    </row>
    <row r="996" spans="1:11" x14ac:dyDescent="0.25">
      <c r="A996" t="s">
        <v>63</v>
      </c>
      <c r="B996" t="s">
        <v>18</v>
      </c>
      <c r="C996" t="s">
        <v>5</v>
      </c>
      <c r="D996">
        <v>5928.59</v>
      </c>
      <c r="E996">
        <v>5826.62</v>
      </c>
      <c r="F996">
        <v>2</v>
      </c>
      <c r="G996">
        <v>5928.59</v>
      </c>
      <c r="H996">
        <v>5826.62</v>
      </c>
      <c r="J996" s="31">
        <f>VLOOKUP(Datos[[#This Row],[Mes]],$M$2:$N$13,2,FALSE)</f>
        <v>44593</v>
      </c>
      <c r="K996" s="31" t="str">
        <f>VLOOKUP(Datos[[#This Row],[Region]],$P$7:$S$61,4,FALSE)</f>
        <v>02 - Albacete</v>
      </c>
    </row>
    <row r="997" spans="1:11" x14ac:dyDescent="0.25">
      <c r="A997" t="s">
        <v>63</v>
      </c>
      <c r="B997" t="s">
        <v>18</v>
      </c>
      <c r="C997" t="s">
        <v>6</v>
      </c>
      <c r="D997">
        <v>15422.46</v>
      </c>
      <c r="E997">
        <v>15157.21</v>
      </c>
      <c r="F997">
        <v>2</v>
      </c>
      <c r="G997">
        <v>15422.46</v>
      </c>
      <c r="H997">
        <v>15157.21</v>
      </c>
      <c r="J997" s="31">
        <f>VLOOKUP(Datos[[#This Row],[Mes]],$M$2:$N$13,2,FALSE)</f>
        <v>44621</v>
      </c>
      <c r="K997" s="31" t="str">
        <f>VLOOKUP(Datos[[#This Row],[Region]],$P$7:$S$61,4,FALSE)</f>
        <v>02 - Albacete</v>
      </c>
    </row>
    <row r="998" spans="1:11" x14ac:dyDescent="0.25">
      <c r="A998" t="s">
        <v>63</v>
      </c>
      <c r="B998" t="s">
        <v>18</v>
      </c>
      <c r="C998" t="s">
        <v>7</v>
      </c>
      <c r="D998">
        <v>22989.25</v>
      </c>
      <c r="E998">
        <v>22593.86</v>
      </c>
      <c r="F998">
        <v>2</v>
      </c>
      <c r="G998">
        <v>22989.25</v>
      </c>
      <c r="H998">
        <v>22593.86</v>
      </c>
      <c r="J998" s="31">
        <f>VLOOKUP(Datos[[#This Row],[Mes]],$M$2:$N$13,2,FALSE)</f>
        <v>44652</v>
      </c>
      <c r="K998" s="31" t="str">
        <f>VLOOKUP(Datos[[#This Row],[Region]],$P$7:$S$61,4,FALSE)</f>
        <v>02 - Albacete</v>
      </c>
    </row>
    <row r="999" spans="1:11" x14ac:dyDescent="0.25">
      <c r="A999" t="s">
        <v>63</v>
      </c>
      <c r="B999" t="s">
        <v>18</v>
      </c>
      <c r="C999" t="s">
        <v>8</v>
      </c>
      <c r="D999">
        <v>25576.18</v>
      </c>
      <c r="E999">
        <v>25136.29</v>
      </c>
      <c r="F999">
        <v>2</v>
      </c>
      <c r="G999">
        <v>25576.18</v>
      </c>
      <c r="H999">
        <v>25136.29</v>
      </c>
      <c r="J999" s="31">
        <f>VLOOKUP(Datos[[#This Row],[Mes]],$M$2:$N$13,2,FALSE)</f>
        <v>44682</v>
      </c>
      <c r="K999" s="31" t="str">
        <f>VLOOKUP(Datos[[#This Row],[Region]],$P$7:$S$61,4,FALSE)</f>
        <v>02 - Albacete</v>
      </c>
    </row>
    <row r="1000" spans="1:11" x14ac:dyDescent="0.25">
      <c r="A1000" t="s">
        <v>63</v>
      </c>
      <c r="B1000" t="s">
        <v>18</v>
      </c>
      <c r="C1000" t="s">
        <v>9</v>
      </c>
      <c r="D1000">
        <v>24224.79</v>
      </c>
      <c r="E1000">
        <v>23808.15</v>
      </c>
      <c r="F1000">
        <v>2</v>
      </c>
      <c r="G1000">
        <v>24224.79</v>
      </c>
      <c r="H1000">
        <v>23808.15</v>
      </c>
      <c r="J1000" s="31">
        <f>VLOOKUP(Datos[[#This Row],[Mes]],$M$2:$N$13,2,FALSE)</f>
        <v>44713</v>
      </c>
      <c r="K1000" s="31" t="str">
        <f>VLOOKUP(Datos[[#This Row],[Region]],$P$7:$S$61,4,FALSE)</f>
        <v>02 - Albacete</v>
      </c>
    </row>
    <row r="1001" spans="1:11" x14ac:dyDescent="0.25">
      <c r="A1001" t="s">
        <v>68</v>
      </c>
      <c r="B1001" t="s">
        <v>18</v>
      </c>
      <c r="C1001" t="s">
        <v>4</v>
      </c>
      <c r="D1001">
        <v>41.16</v>
      </c>
      <c r="E1001">
        <v>40.450000000000003</v>
      </c>
      <c r="F1001">
        <v>3</v>
      </c>
      <c r="G1001">
        <v>41.16</v>
      </c>
      <c r="H1001">
        <v>40.450000000000003</v>
      </c>
      <c r="J1001" s="31">
        <f>VLOOKUP(Datos[[#This Row],[Mes]],$M$2:$N$13,2,FALSE)</f>
        <v>44562</v>
      </c>
      <c r="K1001" s="31" t="str">
        <f>VLOOKUP(Datos[[#This Row],[Region]],$P$7:$S$61,4,FALSE)</f>
        <v>03 - Alicante/Alacant</v>
      </c>
    </row>
    <row r="1002" spans="1:11" x14ac:dyDescent="0.25">
      <c r="A1002" t="s">
        <v>68</v>
      </c>
      <c r="B1002" t="s">
        <v>18</v>
      </c>
      <c r="C1002" t="s">
        <v>5</v>
      </c>
      <c r="D1002">
        <v>39.49</v>
      </c>
      <c r="E1002">
        <v>38.81</v>
      </c>
      <c r="F1002">
        <v>3</v>
      </c>
      <c r="G1002">
        <v>39.49</v>
      </c>
      <c r="H1002">
        <v>38.81</v>
      </c>
      <c r="J1002" s="31">
        <f>VLOOKUP(Datos[[#This Row],[Mes]],$M$2:$N$13,2,FALSE)</f>
        <v>44593</v>
      </c>
      <c r="K1002" s="31" t="str">
        <f>VLOOKUP(Datos[[#This Row],[Region]],$P$7:$S$61,4,FALSE)</f>
        <v>03 - Alicante/Alacant</v>
      </c>
    </row>
    <row r="1003" spans="1:11" x14ac:dyDescent="0.25">
      <c r="A1003" t="s">
        <v>68</v>
      </c>
      <c r="B1003" t="s">
        <v>18</v>
      </c>
      <c r="C1003" t="s">
        <v>6</v>
      </c>
      <c r="D1003">
        <v>53.26</v>
      </c>
      <c r="E1003">
        <v>52.34</v>
      </c>
      <c r="F1003">
        <v>3</v>
      </c>
      <c r="G1003">
        <v>53.26</v>
      </c>
      <c r="H1003">
        <v>52.34</v>
      </c>
      <c r="J1003" s="31">
        <f>VLOOKUP(Datos[[#This Row],[Mes]],$M$2:$N$13,2,FALSE)</f>
        <v>44621</v>
      </c>
      <c r="K1003" s="31" t="str">
        <f>VLOOKUP(Datos[[#This Row],[Region]],$P$7:$S$61,4,FALSE)</f>
        <v>03 - Alicante/Alacant</v>
      </c>
    </row>
    <row r="1004" spans="1:11" x14ac:dyDescent="0.25">
      <c r="A1004" t="s">
        <v>68</v>
      </c>
      <c r="B1004" t="s">
        <v>18</v>
      </c>
      <c r="C1004" t="s">
        <v>7</v>
      </c>
      <c r="D1004">
        <v>155.22999999999999</v>
      </c>
      <c r="E1004">
        <v>152.56</v>
      </c>
      <c r="F1004">
        <v>3</v>
      </c>
      <c r="G1004">
        <v>155.22999999999999</v>
      </c>
      <c r="H1004">
        <v>152.56</v>
      </c>
      <c r="J1004" s="31">
        <f>VLOOKUP(Datos[[#This Row],[Mes]],$M$2:$N$13,2,FALSE)</f>
        <v>44652</v>
      </c>
      <c r="K1004" s="31" t="str">
        <f>VLOOKUP(Datos[[#This Row],[Region]],$P$7:$S$61,4,FALSE)</f>
        <v>03 - Alicante/Alacant</v>
      </c>
    </row>
    <row r="1005" spans="1:11" x14ac:dyDescent="0.25">
      <c r="A1005" t="s">
        <v>68</v>
      </c>
      <c r="B1005" t="s">
        <v>18</v>
      </c>
      <c r="C1005" t="s">
        <v>8</v>
      </c>
      <c r="D1005">
        <v>107.74</v>
      </c>
      <c r="E1005">
        <v>105.89</v>
      </c>
      <c r="F1005">
        <v>3</v>
      </c>
      <c r="G1005">
        <v>107.74</v>
      </c>
      <c r="H1005">
        <v>105.89</v>
      </c>
      <c r="J1005" s="31">
        <f>VLOOKUP(Datos[[#This Row],[Mes]],$M$2:$N$13,2,FALSE)</f>
        <v>44682</v>
      </c>
      <c r="K1005" s="31" t="str">
        <f>VLOOKUP(Datos[[#This Row],[Region]],$P$7:$S$61,4,FALSE)</f>
        <v>03 - Alicante/Alacant</v>
      </c>
    </row>
    <row r="1006" spans="1:11" x14ac:dyDescent="0.25">
      <c r="A1006" t="s">
        <v>68</v>
      </c>
      <c r="B1006" t="s">
        <v>18</v>
      </c>
      <c r="C1006" t="s">
        <v>9</v>
      </c>
      <c r="D1006">
        <v>59.38</v>
      </c>
      <c r="E1006">
        <v>58.36</v>
      </c>
      <c r="F1006">
        <v>3</v>
      </c>
      <c r="G1006">
        <v>59.38</v>
      </c>
      <c r="H1006">
        <v>58.36</v>
      </c>
      <c r="J1006" s="31">
        <f>VLOOKUP(Datos[[#This Row],[Mes]],$M$2:$N$13,2,FALSE)</f>
        <v>44713</v>
      </c>
      <c r="K1006" s="31" t="str">
        <f>VLOOKUP(Datos[[#This Row],[Region]],$P$7:$S$61,4,FALSE)</f>
        <v>03 - Alicante/Alacant</v>
      </c>
    </row>
    <row r="1007" spans="1:11" x14ac:dyDescent="0.25">
      <c r="A1007" t="s">
        <v>65</v>
      </c>
      <c r="B1007" t="s">
        <v>18</v>
      </c>
      <c r="C1007" t="s">
        <v>4</v>
      </c>
      <c r="D1007">
        <v>23.92</v>
      </c>
      <c r="E1007">
        <v>23.51</v>
      </c>
      <c r="F1007">
        <v>4</v>
      </c>
      <c r="G1007">
        <v>23.92</v>
      </c>
      <c r="H1007">
        <v>23.51</v>
      </c>
      <c r="J1007" s="31">
        <f>VLOOKUP(Datos[[#This Row],[Mes]],$M$2:$N$13,2,FALSE)</f>
        <v>44562</v>
      </c>
      <c r="K1007" s="31" t="str">
        <f>VLOOKUP(Datos[[#This Row],[Region]],$P$7:$S$61,4,FALSE)</f>
        <v>04 - Almería</v>
      </c>
    </row>
    <row r="1008" spans="1:11" x14ac:dyDescent="0.25">
      <c r="A1008" t="s">
        <v>65</v>
      </c>
      <c r="B1008" t="s">
        <v>18</v>
      </c>
      <c r="C1008" t="s">
        <v>5</v>
      </c>
      <c r="D1008">
        <v>21.59</v>
      </c>
      <c r="E1008">
        <v>21.22</v>
      </c>
      <c r="F1008">
        <v>4</v>
      </c>
      <c r="G1008">
        <v>21.59</v>
      </c>
      <c r="H1008">
        <v>21.22</v>
      </c>
      <c r="J1008" s="31">
        <f>VLOOKUP(Datos[[#This Row],[Mes]],$M$2:$N$13,2,FALSE)</f>
        <v>44593</v>
      </c>
      <c r="K1008" s="31" t="str">
        <f>VLOOKUP(Datos[[#This Row],[Region]],$P$7:$S$61,4,FALSE)</f>
        <v>04 - Almería</v>
      </c>
    </row>
    <row r="1009" spans="1:11" x14ac:dyDescent="0.25">
      <c r="A1009" t="s">
        <v>65</v>
      </c>
      <c r="B1009" t="s">
        <v>18</v>
      </c>
      <c r="C1009" t="s">
        <v>6</v>
      </c>
      <c r="D1009">
        <v>8.11</v>
      </c>
      <c r="E1009">
        <v>7.97</v>
      </c>
      <c r="F1009">
        <v>4</v>
      </c>
      <c r="G1009">
        <v>8.11</v>
      </c>
      <c r="H1009">
        <v>7.97</v>
      </c>
      <c r="J1009" s="31">
        <f>VLOOKUP(Datos[[#This Row],[Mes]],$M$2:$N$13,2,FALSE)</f>
        <v>44621</v>
      </c>
      <c r="K1009" s="31" t="str">
        <f>VLOOKUP(Datos[[#This Row],[Region]],$P$7:$S$61,4,FALSE)</f>
        <v>04 - Almería</v>
      </c>
    </row>
    <row r="1010" spans="1:11" x14ac:dyDescent="0.25">
      <c r="A1010" t="s">
        <v>65</v>
      </c>
      <c r="B1010" t="s">
        <v>18</v>
      </c>
      <c r="C1010" t="s">
        <v>7</v>
      </c>
      <c r="D1010">
        <v>67.05</v>
      </c>
      <c r="E1010">
        <v>65.900000000000006</v>
      </c>
      <c r="F1010">
        <v>4</v>
      </c>
      <c r="G1010">
        <v>67.05</v>
      </c>
      <c r="H1010">
        <v>65.900000000000006</v>
      </c>
      <c r="J1010" s="31">
        <f>VLOOKUP(Datos[[#This Row],[Mes]],$M$2:$N$13,2,FALSE)</f>
        <v>44652</v>
      </c>
      <c r="K1010" s="31" t="str">
        <f>VLOOKUP(Datos[[#This Row],[Region]],$P$7:$S$61,4,FALSE)</f>
        <v>04 - Almería</v>
      </c>
    </row>
    <row r="1011" spans="1:11" x14ac:dyDescent="0.25">
      <c r="A1011" t="s">
        <v>65</v>
      </c>
      <c r="B1011" t="s">
        <v>18</v>
      </c>
      <c r="C1011" t="s">
        <v>8</v>
      </c>
      <c r="D1011">
        <v>354.59</v>
      </c>
      <c r="E1011">
        <v>348.49</v>
      </c>
      <c r="F1011">
        <v>4</v>
      </c>
      <c r="G1011">
        <v>354.59</v>
      </c>
      <c r="H1011">
        <v>348.49</v>
      </c>
      <c r="J1011" s="31">
        <f>VLOOKUP(Datos[[#This Row],[Mes]],$M$2:$N$13,2,FALSE)</f>
        <v>44682</v>
      </c>
      <c r="K1011" s="31" t="str">
        <f>VLOOKUP(Datos[[#This Row],[Region]],$P$7:$S$61,4,FALSE)</f>
        <v>04 - Almería</v>
      </c>
    </row>
    <row r="1012" spans="1:11" x14ac:dyDescent="0.25">
      <c r="A1012" t="s">
        <v>65</v>
      </c>
      <c r="B1012" t="s">
        <v>18</v>
      </c>
      <c r="C1012" t="s">
        <v>9</v>
      </c>
      <c r="D1012">
        <v>4443.42</v>
      </c>
      <c r="E1012">
        <v>4367</v>
      </c>
      <c r="F1012">
        <v>4</v>
      </c>
      <c r="G1012">
        <v>4443.42</v>
      </c>
      <c r="H1012">
        <v>4367</v>
      </c>
      <c r="J1012" s="31">
        <f>VLOOKUP(Datos[[#This Row],[Mes]],$M$2:$N$13,2,FALSE)</f>
        <v>44713</v>
      </c>
      <c r="K1012" s="31" t="str">
        <f>VLOOKUP(Datos[[#This Row],[Region]],$P$7:$S$61,4,FALSE)</f>
        <v>04 - Almería</v>
      </c>
    </row>
    <row r="1013" spans="1:11" x14ac:dyDescent="0.25">
      <c r="A1013" t="s">
        <v>74</v>
      </c>
      <c r="B1013" t="s">
        <v>18</v>
      </c>
      <c r="C1013" t="s">
        <v>4</v>
      </c>
      <c r="D1013">
        <v>12528.81</v>
      </c>
      <c r="E1013">
        <v>12313.33</v>
      </c>
      <c r="F1013">
        <v>5</v>
      </c>
      <c r="G1013">
        <v>12528.81</v>
      </c>
      <c r="H1013">
        <v>12313.33</v>
      </c>
      <c r="J1013" s="31">
        <f>VLOOKUP(Datos[[#This Row],[Mes]],$M$2:$N$13,2,FALSE)</f>
        <v>44562</v>
      </c>
      <c r="K1013" s="31" t="str">
        <f>VLOOKUP(Datos[[#This Row],[Region]],$P$7:$S$61,4,FALSE)</f>
        <v>05 - Ávila</v>
      </c>
    </row>
    <row r="1014" spans="1:11" x14ac:dyDescent="0.25">
      <c r="A1014" t="s">
        <v>74</v>
      </c>
      <c r="B1014" t="s">
        <v>18</v>
      </c>
      <c r="C1014" t="s">
        <v>5</v>
      </c>
      <c r="D1014">
        <v>10362.950000000001</v>
      </c>
      <c r="E1014">
        <v>10184.719999999999</v>
      </c>
      <c r="F1014">
        <v>5</v>
      </c>
      <c r="G1014">
        <v>10362.950000000001</v>
      </c>
      <c r="H1014">
        <v>10184.719999999999</v>
      </c>
      <c r="J1014" s="31">
        <f>VLOOKUP(Datos[[#This Row],[Mes]],$M$2:$N$13,2,FALSE)</f>
        <v>44593</v>
      </c>
      <c r="K1014" s="31" t="str">
        <f>VLOOKUP(Datos[[#This Row],[Region]],$P$7:$S$61,4,FALSE)</f>
        <v>05 - Ávila</v>
      </c>
    </row>
    <row r="1015" spans="1:11" x14ac:dyDescent="0.25">
      <c r="A1015" t="s">
        <v>74</v>
      </c>
      <c r="B1015" t="s">
        <v>18</v>
      </c>
      <c r="C1015" t="s">
        <v>6</v>
      </c>
      <c r="D1015">
        <v>24674.720000000001</v>
      </c>
      <c r="E1015">
        <v>24250.34</v>
      </c>
      <c r="F1015">
        <v>5</v>
      </c>
      <c r="G1015">
        <v>24674.720000000001</v>
      </c>
      <c r="H1015">
        <v>24250.34</v>
      </c>
      <c r="J1015" s="31">
        <f>VLOOKUP(Datos[[#This Row],[Mes]],$M$2:$N$13,2,FALSE)</f>
        <v>44621</v>
      </c>
      <c r="K1015" s="31" t="str">
        <f>VLOOKUP(Datos[[#This Row],[Region]],$P$7:$S$61,4,FALSE)</f>
        <v>05 - Ávila</v>
      </c>
    </row>
    <row r="1016" spans="1:11" x14ac:dyDescent="0.25">
      <c r="A1016" t="s">
        <v>74</v>
      </c>
      <c r="B1016" t="s">
        <v>18</v>
      </c>
      <c r="C1016" t="s">
        <v>7</v>
      </c>
      <c r="D1016">
        <v>20852.45</v>
      </c>
      <c r="E1016">
        <v>20493.810000000001</v>
      </c>
      <c r="F1016">
        <v>5</v>
      </c>
      <c r="G1016">
        <v>20852.45</v>
      </c>
      <c r="H1016">
        <v>20493.810000000001</v>
      </c>
      <c r="J1016" s="31">
        <f>VLOOKUP(Datos[[#This Row],[Mes]],$M$2:$N$13,2,FALSE)</f>
        <v>44652</v>
      </c>
      <c r="K1016" s="31" t="str">
        <f>VLOOKUP(Datos[[#This Row],[Region]],$P$7:$S$61,4,FALSE)</f>
        <v>05 - Ávila</v>
      </c>
    </row>
    <row r="1017" spans="1:11" x14ac:dyDescent="0.25">
      <c r="A1017" t="s">
        <v>74</v>
      </c>
      <c r="B1017" t="s">
        <v>18</v>
      </c>
      <c r="C1017" t="s">
        <v>8</v>
      </c>
      <c r="D1017">
        <v>7458.29</v>
      </c>
      <c r="E1017">
        <v>7330.01</v>
      </c>
      <c r="F1017">
        <v>5</v>
      </c>
      <c r="G1017">
        <v>7458.29</v>
      </c>
      <c r="H1017">
        <v>7330.01</v>
      </c>
      <c r="J1017" s="31">
        <f>VLOOKUP(Datos[[#This Row],[Mes]],$M$2:$N$13,2,FALSE)</f>
        <v>44682</v>
      </c>
      <c r="K1017" s="31" t="str">
        <f>VLOOKUP(Datos[[#This Row],[Region]],$P$7:$S$61,4,FALSE)</f>
        <v>05 - Ávila</v>
      </c>
    </row>
    <row r="1018" spans="1:11" x14ac:dyDescent="0.25">
      <c r="A1018" t="s">
        <v>74</v>
      </c>
      <c r="B1018" t="s">
        <v>18</v>
      </c>
      <c r="C1018" t="s">
        <v>9</v>
      </c>
      <c r="D1018">
        <v>6785.81</v>
      </c>
      <c r="E1018">
        <v>6669.1</v>
      </c>
      <c r="F1018">
        <v>5</v>
      </c>
      <c r="G1018">
        <v>6785.81</v>
      </c>
      <c r="H1018">
        <v>6669.1</v>
      </c>
      <c r="J1018" s="31">
        <f>VLOOKUP(Datos[[#This Row],[Mes]],$M$2:$N$13,2,FALSE)</f>
        <v>44713</v>
      </c>
      <c r="K1018" s="31" t="str">
        <f>VLOOKUP(Datos[[#This Row],[Region]],$P$7:$S$61,4,FALSE)</f>
        <v>05 - Ávila</v>
      </c>
    </row>
    <row r="1019" spans="1:11" x14ac:dyDescent="0.25">
      <c r="A1019" t="s">
        <v>178</v>
      </c>
      <c r="B1019" t="s">
        <v>18</v>
      </c>
      <c r="C1019" t="s">
        <v>4</v>
      </c>
      <c r="D1019">
        <v>420.46</v>
      </c>
      <c r="E1019">
        <v>413.23</v>
      </c>
      <c r="F1019">
        <v>6</v>
      </c>
      <c r="G1019">
        <v>420.46</v>
      </c>
      <c r="H1019">
        <v>413.23</v>
      </c>
      <c r="J1019" s="31">
        <f>VLOOKUP(Datos[[#This Row],[Mes]],$M$2:$N$13,2,FALSE)</f>
        <v>44562</v>
      </c>
      <c r="K1019" s="31" t="str">
        <f>VLOOKUP(Datos[[#This Row],[Region]],$P$7:$S$61,4,FALSE)</f>
        <v>06 - Badajoz</v>
      </c>
    </row>
    <row r="1020" spans="1:11" x14ac:dyDescent="0.25">
      <c r="A1020" t="s">
        <v>178</v>
      </c>
      <c r="B1020" t="s">
        <v>18</v>
      </c>
      <c r="C1020" t="s">
        <v>5</v>
      </c>
      <c r="D1020">
        <v>3291.35</v>
      </c>
      <c r="E1020">
        <v>3234.74</v>
      </c>
      <c r="F1020">
        <v>6</v>
      </c>
      <c r="G1020">
        <v>3291.35</v>
      </c>
      <c r="H1020">
        <v>3234.74</v>
      </c>
      <c r="J1020" s="31">
        <f>VLOOKUP(Datos[[#This Row],[Mes]],$M$2:$N$13,2,FALSE)</f>
        <v>44593</v>
      </c>
      <c r="K1020" s="31" t="str">
        <f>VLOOKUP(Datos[[#This Row],[Region]],$P$7:$S$61,4,FALSE)</f>
        <v>06 - Badajoz</v>
      </c>
    </row>
    <row r="1021" spans="1:11" x14ac:dyDescent="0.25">
      <c r="A1021" t="s">
        <v>178</v>
      </c>
      <c r="B1021" t="s">
        <v>18</v>
      </c>
      <c r="C1021" t="s">
        <v>6</v>
      </c>
      <c r="D1021">
        <v>8036.75</v>
      </c>
      <c r="E1021">
        <v>7898.53</v>
      </c>
      <c r="F1021">
        <v>6</v>
      </c>
      <c r="G1021">
        <v>8036.75</v>
      </c>
      <c r="H1021">
        <v>7898.53</v>
      </c>
      <c r="J1021" s="31">
        <f>VLOOKUP(Datos[[#This Row],[Mes]],$M$2:$N$13,2,FALSE)</f>
        <v>44621</v>
      </c>
      <c r="K1021" s="31" t="str">
        <f>VLOOKUP(Datos[[#This Row],[Region]],$P$7:$S$61,4,FALSE)</f>
        <v>06 - Badajoz</v>
      </c>
    </row>
    <row r="1022" spans="1:11" x14ac:dyDescent="0.25">
      <c r="A1022" t="s">
        <v>178</v>
      </c>
      <c r="B1022" t="s">
        <v>18</v>
      </c>
      <c r="C1022" t="s">
        <v>7</v>
      </c>
      <c r="D1022">
        <v>2998.95</v>
      </c>
      <c r="E1022">
        <v>2947.37</v>
      </c>
      <c r="F1022">
        <v>6</v>
      </c>
      <c r="G1022">
        <v>2998.95</v>
      </c>
      <c r="H1022">
        <v>2947.37</v>
      </c>
      <c r="J1022" s="31">
        <f>VLOOKUP(Datos[[#This Row],[Mes]],$M$2:$N$13,2,FALSE)</f>
        <v>44652</v>
      </c>
      <c r="K1022" s="31" t="str">
        <f>VLOOKUP(Datos[[#This Row],[Region]],$P$7:$S$61,4,FALSE)</f>
        <v>06 - Badajoz</v>
      </c>
    </row>
    <row r="1023" spans="1:11" x14ac:dyDescent="0.25">
      <c r="A1023" t="s">
        <v>178</v>
      </c>
      <c r="B1023" t="s">
        <v>18</v>
      </c>
      <c r="C1023" t="s">
        <v>8</v>
      </c>
      <c r="D1023">
        <v>6179.08</v>
      </c>
      <c r="E1023">
        <v>6072.81</v>
      </c>
      <c r="F1023">
        <v>6</v>
      </c>
      <c r="G1023">
        <v>6179.08</v>
      </c>
      <c r="H1023">
        <v>6072.81</v>
      </c>
      <c r="J1023" s="31">
        <f>VLOOKUP(Datos[[#This Row],[Mes]],$M$2:$N$13,2,FALSE)</f>
        <v>44682</v>
      </c>
      <c r="K1023" s="31" t="str">
        <f>VLOOKUP(Datos[[#This Row],[Region]],$P$7:$S$61,4,FALSE)</f>
        <v>06 - Badajoz</v>
      </c>
    </row>
    <row r="1024" spans="1:11" x14ac:dyDescent="0.25">
      <c r="A1024" t="s">
        <v>178</v>
      </c>
      <c r="B1024" t="s">
        <v>18</v>
      </c>
      <c r="C1024" t="s">
        <v>9</v>
      </c>
      <c r="D1024">
        <v>17559.89</v>
      </c>
      <c r="E1024">
        <v>17257.88</v>
      </c>
      <c r="F1024">
        <v>6</v>
      </c>
      <c r="G1024">
        <v>17559.89</v>
      </c>
      <c r="H1024">
        <v>17257.88</v>
      </c>
      <c r="J1024" s="31">
        <f>VLOOKUP(Datos[[#This Row],[Mes]],$M$2:$N$13,2,FALSE)</f>
        <v>44713</v>
      </c>
      <c r="K1024" s="31" t="str">
        <f>VLOOKUP(Datos[[#This Row],[Region]],$P$7:$S$61,4,FALSE)</f>
        <v>06 - Badajoz</v>
      </c>
    </row>
    <row r="1025" spans="1:11" x14ac:dyDescent="0.25">
      <c r="A1025" t="s">
        <v>72</v>
      </c>
      <c r="B1025" t="s">
        <v>18</v>
      </c>
      <c r="C1025" t="s">
        <v>4</v>
      </c>
      <c r="D1025">
        <v>2321.7800000000002</v>
      </c>
      <c r="E1025">
        <v>2281.85</v>
      </c>
      <c r="F1025">
        <v>8</v>
      </c>
      <c r="G1025">
        <v>2321.7800000000002</v>
      </c>
      <c r="H1025">
        <v>2281.85</v>
      </c>
      <c r="J1025" s="31">
        <f>VLOOKUP(Datos[[#This Row],[Mes]],$M$2:$N$13,2,FALSE)</f>
        <v>44562</v>
      </c>
      <c r="K1025" s="31" t="str">
        <f>VLOOKUP(Datos[[#This Row],[Region]],$P$7:$S$61,4,FALSE)</f>
        <v>08 - Barcelona</v>
      </c>
    </row>
    <row r="1026" spans="1:11" x14ac:dyDescent="0.25">
      <c r="A1026" t="s">
        <v>72</v>
      </c>
      <c r="B1026" t="s">
        <v>18</v>
      </c>
      <c r="C1026" t="s">
        <v>5</v>
      </c>
      <c r="D1026">
        <v>1608.25</v>
      </c>
      <c r="E1026">
        <v>1580.59</v>
      </c>
      <c r="F1026">
        <v>8</v>
      </c>
      <c r="G1026">
        <v>1608.25</v>
      </c>
      <c r="H1026">
        <v>1580.59</v>
      </c>
      <c r="J1026" s="31">
        <f>VLOOKUP(Datos[[#This Row],[Mes]],$M$2:$N$13,2,FALSE)</f>
        <v>44593</v>
      </c>
      <c r="K1026" s="31" t="str">
        <f>VLOOKUP(Datos[[#This Row],[Region]],$P$7:$S$61,4,FALSE)</f>
        <v>08 - Barcelona</v>
      </c>
    </row>
    <row r="1027" spans="1:11" x14ac:dyDescent="0.25">
      <c r="A1027" t="s">
        <v>72</v>
      </c>
      <c r="B1027" t="s">
        <v>18</v>
      </c>
      <c r="C1027" t="s">
        <v>6</v>
      </c>
      <c r="D1027">
        <v>5069.13</v>
      </c>
      <c r="E1027">
        <v>4981.95</v>
      </c>
      <c r="F1027">
        <v>8</v>
      </c>
      <c r="G1027">
        <v>5069.13</v>
      </c>
      <c r="H1027">
        <v>4981.95</v>
      </c>
      <c r="J1027" s="31">
        <f>VLOOKUP(Datos[[#This Row],[Mes]],$M$2:$N$13,2,FALSE)</f>
        <v>44621</v>
      </c>
      <c r="K1027" s="31" t="str">
        <f>VLOOKUP(Datos[[#This Row],[Region]],$P$7:$S$61,4,FALSE)</f>
        <v>08 - Barcelona</v>
      </c>
    </row>
    <row r="1028" spans="1:11" x14ac:dyDescent="0.25">
      <c r="A1028" t="s">
        <v>72</v>
      </c>
      <c r="B1028" t="s">
        <v>18</v>
      </c>
      <c r="C1028" t="s">
        <v>7</v>
      </c>
      <c r="D1028">
        <v>7134.7</v>
      </c>
      <c r="E1028">
        <v>7011.99</v>
      </c>
      <c r="F1028">
        <v>8</v>
      </c>
      <c r="G1028">
        <v>7134.7</v>
      </c>
      <c r="H1028">
        <v>7011.99</v>
      </c>
      <c r="J1028" s="31">
        <f>VLOOKUP(Datos[[#This Row],[Mes]],$M$2:$N$13,2,FALSE)</f>
        <v>44652</v>
      </c>
      <c r="K1028" s="31" t="str">
        <f>VLOOKUP(Datos[[#This Row],[Region]],$P$7:$S$61,4,FALSE)</f>
        <v>08 - Barcelona</v>
      </c>
    </row>
    <row r="1029" spans="1:11" x14ac:dyDescent="0.25">
      <c r="A1029" t="s">
        <v>72</v>
      </c>
      <c r="B1029" t="s">
        <v>18</v>
      </c>
      <c r="C1029" t="s">
        <v>8</v>
      </c>
      <c r="D1029">
        <v>12661.32</v>
      </c>
      <c r="E1029">
        <v>12443.56</v>
      </c>
      <c r="F1029">
        <v>8</v>
      </c>
      <c r="G1029">
        <v>12661.32</v>
      </c>
      <c r="H1029">
        <v>12443.56</v>
      </c>
      <c r="J1029" s="31">
        <f>VLOOKUP(Datos[[#This Row],[Mes]],$M$2:$N$13,2,FALSE)</f>
        <v>44682</v>
      </c>
      <c r="K1029" s="31" t="str">
        <f>VLOOKUP(Datos[[#This Row],[Region]],$P$7:$S$61,4,FALSE)</f>
        <v>08 - Barcelona</v>
      </c>
    </row>
    <row r="1030" spans="1:11" x14ac:dyDescent="0.25">
      <c r="A1030" t="s">
        <v>72</v>
      </c>
      <c r="B1030" t="s">
        <v>18</v>
      </c>
      <c r="C1030" t="s">
        <v>9</v>
      </c>
      <c r="D1030">
        <v>13560.5</v>
      </c>
      <c r="E1030">
        <v>13327.27</v>
      </c>
      <c r="F1030">
        <v>8</v>
      </c>
      <c r="G1030">
        <v>13560.5</v>
      </c>
      <c r="H1030">
        <v>13327.27</v>
      </c>
      <c r="J1030" s="31">
        <f>VLOOKUP(Datos[[#This Row],[Mes]],$M$2:$N$13,2,FALSE)</f>
        <v>44713</v>
      </c>
      <c r="K1030" s="31" t="str">
        <f>VLOOKUP(Datos[[#This Row],[Region]],$P$7:$S$61,4,FALSE)</f>
        <v>08 - Barcelona</v>
      </c>
    </row>
    <row r="1031" spans="1:11" x14ac:dyDescent="0.25">
      <c r="A1031" t="s">
        <v>76</v>
      </c>
      <c r="B1031" t="s">
        <v>18</v>
      </c>
      <c r="C1031" t="s">
        <v>4</v>
      </c>
      <c r="D1031">
        <v>13125.97</v>
      </c>
      <c r="E1031">
        <v>12900.22</v>
      </c>
      <c r="F1031">
        <v>9</v>
      </c>
      <c r="G1031">
        <v>13125.97</v>
      </c>
      <c r="H1031">
        <v>12900.22</v>
      </c>
      <c r="J1031" s="31">
        <f>VLOOKUP(Datos[[#This Row],[Mes]],$M$2:$N$13,2,FALSE)</f>
        <v>44562</v>
      </c>
      <c r="K1031" s="31" t="str">
        <f>VLOOKUP(Datos[[#This Row],[Region]],$P$7:$S$61,4,FALSE)</f>
        <v>09 - Burgos</v>
      </c>
    </row>
    <row r="1032" spans="1:11" x14ac:dyDescent="0.25">
      <c r="A1032" t="s">
        <v>76</v>
      </c>
      <c r="B1032" t="s">
        <v>18</v>
      </c>
      <c r="C1032" t="s">
        <v>5</v>
      </c>
      <c r="D1032">
        <v>12413.15</v>
      </c>
      <c r="E1032">
        <v>12199.66</v>
      </c>
      <c r="F1032">
        <v>9</v>
      </c>
      <c r="G1032">
        <v>12413.15</v>
      </c>
      <c r="H1032">
        <v>12199.66</v>
      </c>
      <c r="J1032" s="31">
        <f>VLOOKUP(Datos[[#This Row],[Mes]],$M$2:$N$13,2,FALSE)</f>
        <v>44593</v>
      </c>
      <c r="K1032" s="31" t="str">
        <f>VLOOKUP(Datos[[#This Row],[Region]],$P$7:$S$61,4,FALSE)</f>
        <v>09 - Burgos</v>
      </c>
    </row>
    <row r="1033" spans="1:11" x14ac:dyDescent="0.25">
      <c r="A1033" t="s">
        <v>76</v>
      </c>
      <c r="B1033" t="s">
        <v>18</v>
      </c>
      <c r="C1033" t="s">
        <v>6</v>
      </c>
      <c r="D1033">
        <v>18199.490000000002</v>
      </c>
      <c r="E1033">
        <v>17886.48</v>
      </c>
      <c r="F1033">
        <v>9</v>
      </c>
      <c r="G1033">
        <v>18199.490000000002</v>
      </c>
      <c r="H1033">
        <v>17886.48</v>
      </c>
      <c r="J1033" s="31">
        <f>VLOOKUP(Datos[[#This Row],[Mes]],$M$2:$N$13,2,FALSE)</f>
        <v>44621</v>
      </c>
      <c r="K1033" s="31" t="str">
        <f>VLOOKUP(Datos[[#This Row],[Region]],$P$7:$S$61,4,FALSE)</f>
        <v>09 - Burgos</v>
      </c>
    </row>
    <row r="1034" spans="1:11" x14ac:dyDescent="0.25">
      <c r="A1034" t="s">
        <v>76</v>
      </c>
      <c r="B1034" t="s">
        <v>18</v>
      </c>
      <c r="C1034" t="s">
        <v>7</v>
      </c>
      <c r="D1034">
        <v>11290.48</v>
      </c>
      <c r="E1034">
        <v>11096.29</v>
      </c>
      <c r="F1034">
        <v>9</v>
      </c>
      <c r="G1034">
        <v>11290.48</v>
      </c>
      <c r="H1034">
        <v>11096.29</v>
      </c>
      <c r="J1034" s="31">
        <f>VLOOKUP(Datos[[#This Row],[Mes]],$M$2:$N$13,2,FALSE)</f>
        <v>44652</v>
      </c>
      <c r="K1034" s="31" t="str">
        <f>VLOOKUP(Datos[[#This Row],[Region]],$P$7:$S$61,4,FALSE)</f>
        <v>09 - Burgos</v>
      </c>
    </row>
    <row r="1035" spans="1:11" x14ac:dyDescent="0.25">
      <c r="A1035" t="s">
        <v>76</v>
      </c>
      <c r="B1035" t="s">
        <v>18</v>
      </c>
      <c r="C1035" t="s">
        <v>8</v>
      </c>
      <c r="D1035">
        <v>10044.86</v>
      </c>
      <c r="E1035">
        <v>9872.1</v>
      </c>
      <c r="F1035">
        <v>9</v>
      </c>
      <c r="G1035">
        <v>10044.86</v>
      </c>
      <c r="H1035">
        <v>9872.1</v>
      </c>
      <c r="J1035" s="31">
        <f>VLOOKUP(Datos[[#This Row],[Mes]],$M$2:$N$13,2,FALSE)</f>
        <v>44682</v>
      </c>
      <c r="K1035" s="31" t="str">
        <f>VLOOKUP(Datos[[#This Row],[Region]],$P$7:$S$61,4,FALSE)</f>
        <v>09 - Burgos</v>
      </c>
    </row>
    <row r="1036" spans="1:11" x14ac:dyDescent="0.25">
      <c r="A1036" t="s">
        <v>76</v>
      </c>
      <c r="B1036" t="s">
        <v>18</v>
      </c>
      <c r="C1036" t="s">
        <v>9</v>
      </c>
      <c r="D1036">
        <v>5542.58</v>
      </c>
      <c r="E1036">
        <v>5447.25</v>
      </c>
      <c r="F1036">
        <v>9</v>
      </c>
      <c r="G1036">
        <v>5542.58</v>
      </c>
      <c r="H1036">
        <v>5447.25</v>
      </c>
      <c r="J1036" s="31">
        <f>VLOOKUP(Datos[[#This Row],[Mes]],$M$2:$N$13,2,FALSE)</f>
        <v>44713</v>
      </c>
      <c r="K1036" s="31" t="str">
        <f>VLOOKUP(Datos[[#This Row],[Region]],$P$7:$S$61,4,FALSE)</f>
        <v>09 - Burgos</v>
      </c>
    </row>
    <row r="1037" spans="1:11" x14ac:dyDescent="0.25">
      <c r="A1037" t="s">
        <v>109</v>
      </c>
      <c r="B1037" t="s">
        <v>18</v>
      </c>
      <c r="C1037" t="s">
        <v>4</v>
      </c>
      <c r="D1037">
        <v>491234.77</v>
      </c>
      <c r="E1037">
        <v>482786.01</v>
      </c>
      <c r="F1037">
        <v>10</v>
      </c>
      <c r="G1037">
        <v>491234.77</v>
      </c>
      <c r="H1037">
        <v>482786.01</v>
      </c>
      <c r="J1037" s="31">
        <f>VLOOKUP(Datos[[#This Row],[Mes]],$M$2:$N$13,2,FALSE)</f>
        <v>44562</v>
      </c>
      <c r="K1037" s="31" t="str">
        <f>VLOOKUP(Datos[[#This Row],[Region]],$P$7:$S$61,4,FALSE)</f>
        <v>10 - Cáceres</v>
      </c>
    </row>
    <row r="1038" spans="1:11" x14ac:dyDescent="0.25">
      <c r="A1038" t="s">
        <v>109</v>
      </c>
      <c r="B1038" t="s">
        <v>18</v>
      </c>
      <c r="C1038" t="s">
        <v>5</v>
      </c>
      <c r="D1038">
        <v>445166.95</v>
      </c>
      <c r="E1038">
        <v>437510.52</v>
      </c>
      <c r="F1038">
        <v>10</v>
      </c>
      <c r="G1038">
        <v>445166.95</v>
      </c>
      <c r="H1038">
        <v>437510.52</v>
      </c>
      <c r="J1038" s="31">
        <f>VLOOKUP(Datos[[#This Row],[Mes]],$M$2:$N$13,2,FALSE)</f>
        <v>44593</v>
      </c>
      <c r="K1038" s="31" t="str">
        <f>VLOOKUP(Datos[[#This Row],[Region]],$P$7:$S$61,4,FALSE)</f>
        <v>10 - Cáceres</v>
      </c>
    </row>
    <row r="1039" spans="1:11" x14ac:dyDescent="0.25">
      <c r="A1039" t="s">
        <v>109</v>
      </c>
      <c r="B1039" t="s">
        <v>18</v>
      </c>
      <c r="C1039" t="s">
        <v>6</v>
      </c>
      <c r="D1039">
        <v>561521.21</v>
      </c>
      <c r="E1039">
        <v>551863.6</v>
      </c>
      <c r="F1039">
        <v>10</v>
      </c>
      <c r="G1039">
        <v>561521.21</v>
      </c>
      <c r="H1039">
        <v>551863.6</v>
      </c>
      <c r="J1039" s="31">
        <f>VLOOKUP(Datos[[#This Row],[Mes]],$M$2:$N$13,2,FALSE)</f>
        <v>44621</v>
      </c>
      <c r="K1039" s="31" t="str">
        <f>VLOOKUP(Datos[[#This Row],[Region]],$P$7:$S$61,4,FALSE)</f>
        <v>10 - Cáceres</v>
      </c>
    </row>
    <row r="1040" spans="1:11" x14ac:dyDescent="0.25">
      <c r="A1040" t="s">
        <v>109</v>
      </c>
      <c r="B1040" t="s">
        <v>18</v>
      </c>
      <c r="C1040" t="s">
        <v>7</v>
      </c>
      <c r="D1040">
        <v>441867.35</v>
      </c>
      <c r="E1040">
        <v>434267.67</v>
      </c>
      <c r="F1040">
        <v>10</v>
      </c>
      <c r="G1040">
        <v>441867.35</v>
      </c>
      <c r="H1040">
        <v>434267.67</v>
      </c>
      <c r="J1040" s="31">
        <f>VLOOKUP(Datos[[#This Row],[Mes]],$M$2:$N$13,2,FALSE)</f>
        <v>44652</v>
      </c>
      <c r="K1040" s="31" t="str">
        <f>VLOOKUP(Datos[[#This Row],[Region]],$P$7:$S$61,4,FALSE)</f>
        <v>10 - Cáceres</v>
      </c>
    </row>
    <row r="1041" spans="1:11" x14ac:dyDescent="0.25">
      <c r="A1041" t="s">
        <v>109</v>
      </c>
      <c r="B1041" t="s">
        <v>18</v>
      </c>
      <c r="C1041" t="s">
        <v>8</v>
      </c>
      <c r="D1041">
        <v>163969.54999999999</v>
      </c>
      <c r="E1041">
        <v>161149.43</v>
      </c>
      <c r="F1041">
        <v>10</v>
      </c>
      <c r="G1041">
        <v>163969.54999999999</v>
      </c>
      <c r="H1041">
        <v>161149.43</v>
      </c>
      <c r="J1041" s="31">
        <f>VLOOKUP(Datos[[#This Row],[Mes]],$M$2:$N$13,2,FALSE)</f>
        <v>44682</v>
      </c>
      <c r="K1041" s="31" t="str">
        <f>VLOOKUP(Datos[[#This Row],[Region]],$P$7:$S$61,4,FALSE)</f>
        <v>10 - Cáceres</v>
      </c>
    </row>
    <row r="1042" spans="1:11" x14ac:dyDescent="0.25">
      <c r="A1042" t="s">
        <v>109</v>
      </c>
      <c r="B1042" t="s">
        <v>18</v>
      </c>
      <c r="C1042" t="s">
        <v>9</v>
      </c>
      <c r="D1042">
        <v>248240.33</v>
      </c>
      <c r="E1042">
        <v>243970.84</v>
      </c>
      <c r="F1042">
        <v>10</v>
      </c>
      <c r="G1042">
        <v>248240.33</v>
      </c>
      <c r="H1042">
        <v>243970.84</v>
      </c>
      <c r="J1042" s="31">
        <f>VLOOKUP(Datos[[#This Row],[Mes]],$M$2:$N$13,2,FALSE)</f>
        <v>44713</v>
      </c>
      <c r="K1042" s="31" t="str">
        <f>VLOOKUP(Datos[[#This Row],[Region]],$P$7:$S$61,4,FALSE)</f>
        <v>10 - Cáceres</v>
      </c>
    </row>
    <row r="1043" spans="1:11" x14ac:dyDescent="0.25">
      <c r="A1043" t="s">
        <v>77</v>
      </c>
      <c r="B1043" t="s">
        <v>18</v>
      </c>
      <c r="C1043" t="s">
        <v>4</v>
      </c>
      <c r="D1043">
        <v>65.97</v>
      </c>
      <c r="E1043">
        <v>64.84</v>
      </c>
      <c r="F1043">
        <v>11</v>
      </c>
      <c r="G1043">
        <v>65.97</v>
      </c>
      <c r="H1043">
        <v>64.84</v>
      </c>
      <c r="J1043" s="31">
        <f>VLOOKUP(Datos[[#This Row],[Mes]],$M$2:$N$13,2,FALSE)</f>
        <v>44562</v>
      </c>
      <c r="K1043" s="31" t="str">
        <f>VLOOKUP(Datos[[#This Row],[Region]],$P$7:$S$61,4,FALSE)</f>
        <v>11 - Cádiz</v>
      </c>
    </row>
    <row r="1044" spans="1:11" x14ac:dyDescent="0.25">
      <c r="A1044" t="s">
        <v>77</v>
      </c>
      <c r="B1044" t="s">
        <v>18</v>
      </c>
      <c r="C1044" t="s">
        <v>5</v>
      </c>
      <c r="D1044">
        <v>3099.43</v>
      </c>
      <c r="E1044">
        <v>3046.12</v>
      </c>
      <c r="F1044">
        <v>11</v>
      </c>
      <c r="G1044">
        <v>3099.43</v>
      </c>
      <c r="H1044">
        <v>3046.12</v>
      </c>
      <c r="J1044" s="31">
        <f>VLOOKUP(Datos[[#This Row],[Mes]],$M$2:$N$13,2,FALSE)</f>
        <v>44593</v>
      </c>
      <c r="K1044" s="31" t="str">
        <f>VLOOKUP(Datos[[#This Row],[Region]],$P$7:$S$61,4,FALSE)</f>
        <v>11 - Cádiz</v>
      </c>
    </row>
    <row r="1045" spans="1:11" x14ac:dyDescent="0.25">
      <c r="A1045" t="s">
        <v>77</v>
      </c>
      <c r="B1045" t="s">
        <v>18</v>
      </c>
      <c r="C1045" t="s">
        <v>6</v>
      </c>
      <c r="D1045">
        <v>1988.96</v>
      </c>
      <c r="E1045">
        <v>1954.75</v>
      </c>
      <c r="F1045">
        <v>11</v>
      </c>
      <c r="G1045">
        <v>1988.96</v>
      </c>
      <c r="H1045">
        <v>1954.75</v>
      </c>
      <c r="J1045" s="31">
        <f>VLOOKUP(Datos[[#This Row],[Mes]],$M$2:$N$13,2,FALSE)</f>
        <v>44621</v>
      </c>
      <c r="K1045" s="31" t="str">
        <f>VLOOKUP(Datos[[#This Row],[Region]],$P$7:$S$61,4,FALSE)</f>
        <v>11 - Cádiz</v>
      </c>
    </row>
    <row r="1046" spans="1:11" x14ac:dyDescent="0.25">
      <c r="A1046" t="s">
        <v>77</v>
      </c>
      <c r="B1046" t="s">
        <v>18</v>
      </c>
      <c r="C1046" t="s">
        <v>7</v>
      </c>
      <c r="D1046">
        <v>1960.71</v>
      </c>
      <c r="E1046">
        <v>1926.99</v>
      </c>
      <c r="F1046">
        <v>11</v>
      </c>
      <c r="G1046">
        <v>1960.71</v>
      </c>
      <c r="H1046">
        <v>1926.99</v>
      </c>
      <c r="J1046" s="31">
        <f>VLOOKUP(Datos[[#This Row],[Mes]],$M$2:$N$13,2,FALSE)</f>
        <v>44652</v>
      </c>
      <c r="K1046" s="31" t="str">
        <f>VLOOKUP(Datos[[#This Row],[Region]],$P$7:$S$61,4,FALSE)</f>
        <v>11 - Cádiz</v>
      </c>
    </row>
    <row r="1047" spans="1:11" x14ac:dyDescent="0.25">
      <c r="A1047" t="s">
        <v>77</v>
      </c>
      <c r="B1047" t="s">
        <v>18</v>
      </c>
      <c r="C1047" t="s">
        <v>8</v>
      </c>
      <c r="D1047">
        <v>538.6</v>
      </c>
      <c r="E1047">
        <v>529.34</v>
      </c>
      <c r="F1047">
        <v>11</v>
      </c>
      <c r="G1047">
        <v>538.6</v>
      </c>
      <c r="H1047">
        <v>529.34</v>
      </c>
      <c r="J1047" s="31">
        <f>VLOOKUP(Datos[[#This Row],[Mes]],$M$2:$N$13,2,FALSE)</f>
        <v>44682</v>
      </c>
      <c r="K1047" s="31" t="str">
        <f>VLOOKUP(Datos[[#This Row],[Region]],$P$7:$S$61,4,FALSE)</f>
        <v>11 - Cádiz</v>
      </c>
    </row>
    <row r="1048" spans="1:11" x14ac:dyDescent="0.25">
      <c r="A1048" t="s">
        <v>77</v>
      </c>
      <c r="B1048" t="s">
        <v>18</v>
      </c>
      <c r="C1048" t="s">
        <v>9</v>
      </c>
      <c r="D1048">
        <v>1118.32</v>
      </c>
      <c r="E1048">
        <v>1099.0899999999999</v>
      </c>
      <c r="F1048">
        <v>11</v>
      </c>
      <c r="G1048">
        <v>1118.32</v>
      </c>
      <c r="H1048">
        <v>1099.0899999999999</v>
      </c>
      <c r="J1048" s="31">
        <f>VLOOKUP(Datos[[#This Row],[Mes]],$M$2:$N$13,2,FALSE)</f>
        <v>44713</v>
      </c>
      <c r="K1048" s="31" t="str">
        <f>VLOOKUP(Datos[[#This Row],[Region]],$P$7:$S$61,4,FALSE)</f>
        <v>11 - Cádiz</v>
      </c>
    </row>
    <row r="1049" spans="1:11" x14ac:dyDescent="0.25">
      <c r="A1049" t="s">
        <v>79</v>
      </c>
      <c r="B1049" t="s">
        <v>18</v>
      </c>
      <c r="C1049" t="s">
        <v>4</v>
      </c>
      <c r="D1049">
        <v>903.9</v>
      </c>
      <c r="E1049">
        <v>888.35</v>
      </c>
      <c r="F1049">
        <v>12</v>
      </c>
      <c r="G1049">
        <v>903.9</v>
      </c>
      <c r="H1049">
        <v>888.35</v>
      </c>
      <c r="J1049" s="31">
        <f>VLOOKUP(Datos[[#This Row],[Mes]],$M$2:$N$13,2,FALSE)</f>
        <v>44562</v>
      </c>
      <c r="K1049" s="31" t="str">
        <f>VLOOKUP(Datos[[#This Row],[Region]],$P$7:$S$61,4,FALSE)</f>
        <v>12 - Castellón/Castelló</v>
      </c>
    </row>
    <row r="1050" spans="1:11" x14ac:dyDescent="0.25">
      <c r="A1050" t="s">
        <v>79</v>
      </c>
      <c r="B1050" t="s">
        <v>18</v>
      </c>
      <c r="C1050" t="s">
        <v>5</v>
      </c>
      <c r="D1050">
        <v>2969.52</v>
      </c>
      <c r="E1050">
        <v>2918.45</v>
      </c>
      <c r="F1050">
        <v>12</v>
      </c>
      <c r="G1050">
        <v>2969.52</v>
      </c>
      <c r="H1050">
        <v>2918.45</v>
      </c>
      <c r="J1050" s="31">
        <f>VLOOKUP(Datos[[#This Row],[Mes]],$M$2:$N$13,2,FALSE)</f>
        <v>44593</v>
      </c>
      <c r="K1050" s="31" t="str">
        <f>VLOOKUP(Datos[[#This Row],[Region]],$P$7:$S$61,4,FALSE)</f>
        <v>12 - Castellón/Castelló</v>
      </c>
    </row>
    <row r="1051" spans="1:11" x14ac:dyDescent="0.25">
      <c r="A1051" t="s">
        <v>79</v>
      </c>
      <c r="B1051" t="s">
        <v>18</v>
      </c>
      <c r="C1051" t="s">
        <v>6</v>
      </c>
      <c r="D1051">
        <v>6207.6</v>
      </c>
      <c r="E1051">
        <v>6100.84</v>
      </c>
      <c r="F1051">
        <v>12</v>
      </c>
      <c r="G1051">
        <v>6207.6</v>
      </c>
      <c r="H1051">
        <v>6100.84</v>
      </c>
      <c r="J1051" s="31">
        <f>VLOOKUP(Datos[[#This Row],[Mes]],$M$2:$N$13,2,FALSE)</f>
        <v>44621</v>
      </c>
      <c r="K1051" s="31" t="str">
        <f>VLOOKUP(Datos[[#This Row],[Region]],$P$7:$S$61,4,FALSE)</f>
        <v>12 - Castellón/Castelló</v>
      </c>
    </row>
    <row r="1052" spans="1:11" x14ac:dyDescent="0.25">
      <c r="A1052" t="s">
        <v>79</v>
      </c>
      <c r="B1052" t="s">
        <v>18</v>
      </c>
      <c r="C1052" t="s">
        <v>7</v>
      </c>
      <c r="D1052">
        <v>7709.85</v>
      </c>
      <c r="E1052">
        <v>7577.25</v>
      </c>
      <c r="F1052">
        <v>12</v>
      </c>
      <c r="G1052">
        <v>7709.85</v>
      </c>
      <c r="H1052">
        <v>7577.25</v>
      </c>
      <c r="J1052" s="31">
        <f>VLOOKUP(Datos[[#This Row],[Mes]],$M$2:$N$13,2,FALSE)</f>
        <v>44652</v>
      </c>
      <c r="K1052" s="31" t="str">
        <f>VLOOKUP(Datos[[#This Row],[Region]],$P$7:$S$61,4,FALSE)</f>
        <v>12 - Castellón/Castelló</v>
      </c>
    </row>
    <row r="1053" spans="1:11" x14ac:dyDescent="0.25">
      <c r="A1053" t="s">
        <v>79</v>
      </c>
      <c r="B1053" t="s">
        <v>18</v>
      </c>
      <c r="C1053" t="s">
        <v>8</v>
      </c>
      <c r="D1053">
        <v>8642.16</v>
      </c>
      <c r="E1053">
        <v>8493.52</v>
      </c>
      <c r="F1053">
        <v>12</v>
      </c>
      <c r="G1053">
        <v>8642.16</v>
      </c>
      <c r="H1053">
        <v>8493.52</v>
      </c>
      <c r="J1053" s="31">
        <f>VLOOKUP(Datos[[#This Row],[Mes]],$M$2:$N$13,2,FALSE)</f>
        <v>44682</v>
      </c>
      <c r="K1053" s="31" t="str">
        <f>VLOOKUP(Datos[[#This Row],[Region]],$P$7:$S$61,4,FALSE)</f>
        <v>12 - Castellón/Castelló</v>
      </c>
    </row>
    <row r="1054" spans="1:11" x14ac:dyDescent="0.25">
      <c r="A1054" t="s">
        <v>79</v>
      </c>
      <c r="B1054" t="s">
        <v>18</v>
      </c>
      <c r="C1054" t="s">
        <v>9</v>
      </c>
      <c r="D1054">
        <v>6909.94</v>
      </c>
      <c r="E1054">
        <v>6791.1</v>
      </c>
      <c r="F1054">
        <v>12</v>
      </c>
      <c r="G1054">
        <v>6909.94</v>
      </c>
      <c r="H1054">
        <v>6791.1</v>
      </c>
      <c r="J1054" s="31">
        <f>VLOOKUP(Datos[[#This Row],[Mes]],$M$2:$N$13,2,FALSE)</f>
        <v>44713</v>
      </c>
      <c r="K1054" s="31" t="str">
        <f>VLOOKUP(Datos[[#This Row],[Region]],$P$7:$S$61,4,FALSE)</f>
        <v>12 - Castellón/Castelló</v>
      </c>
    </row>
    <row r="1055" spans="1:11" x14ac:dyDescent="0.25">
      <c r="A1055" t="s">
        <v>80</v>
      </c>
      <c r="B1055" t="s">
        <v>18</v>
      </c>
      <c r="C1055" t="s">
        <v>4</v>
      </c>
      <c r="D1055">
        <v>1502.58</v>
      </c>
      <c r="E1055">
        <v>1476.74</v>
      </c>
      <c r="F1055">
        <v>14</v>
      </c>
      <c r="G1055">
        <v>1502.58</v>
      </c>
      <c r="H1055">
        <v>1476.74</v>
      </c>
      <c r="J1055" s="31">
        <f>VLOOKUP(Datos[[#This Row],[Mes]],$M$2:$N$13,2,FALSE)</f>
        <v>44562</v>
      </c>
      <c r="K1055" s="31" t="str">
        <f>VLOOKUP(Datos[[#This Row],[Region]],$P$7:$S$61,4,FALSE)</f>
        <v>14 - Córdoba</v>
      </c>
    </row>
    <row r="1056" spans="1:11" x14ac:dyDescent="0.25">
      <c r="A1056" t="s">
        <v>80</v>
      </c>
      <c r="B1056" t="s">
        <v>18</v>
      </c>
      <c r="C1056" t="s">
        <v>5</v>
      </c>
      <c r="D1056">
        <v>2912.63</v>
      </c>
      <c r="E1056">
        <v>2862.54</v>
      </c>
      <c r="F1056">
        <v>14</v>
      </c>
      <c r="G1056">
        <v>2912.63</v>
      </c>
      <c r="H1056">
        <v>2862.54</v>
      </c>
      <c r="J1056" s="31">
        <f>VLOOKUP(Datos[[#This Row],[Mes]],$M$2:$N$13,2,FALSE)</f>
        <v>44593</v>
      </c>
      <c r="K1056" s="31" t="str">
        <f>VLOOKUP(Datos[[#This Row],[Region]],$P$7:$S$61,4,FALSE)</f>
        <v>14 - Córdoba</v>
      </c>
    </row>
    <row r="1057" spans="1:11" x14ac:dyDescent="0.25">
      <c r="A1057" t="s">
        <v>80</v>
      </c>
      <c r="B1057" t="s">
        <v>18</v>
      </c>
      <c r="C1057" t="s">
        <v>6</v>
      </c>
      <c r="D1057">
        <v>3624.64</v>
      </c>
      <c r="E1057">
        <v>3562.3</v>
      </c>
      <c r="F1057">
        <v>14</v>
      </c>
      <c r="G1057">
        <v>3624.64</v>
      </c>
      <c r="H1057">
        <v>3562.3</v>
      </c>
      <c r="J1057" s="31">
        <f>VLOOKUP(Datos[[#This Row],[Mes]],$M$2:$N$13,2,FALSE)</f>
        <v>44621</v>
      </c>
      <c r="K1057" s="31" t="str">
        <f>VLOOKUP(Datos[[#This Row],[Region]],$P$7:$S$61,4,FALSE)</f>
        <v>14 - Córdoba</v>
      </c>
    </row>
    <row r="1058" spans="1:11" x14ac:dyDescent="0.25">
      <c r="A1058" t="s">
        <v>80</v>
      </c>
      <c r="B1058" t="s">
        <v>18</v>
      </c>
      <c r="C1058" t="s">
        <v>7</v>
      </c>
      <c r="D1058">
        <v>2937.66</v>
      </c>
      <c r="E1058">
        <v>2887.14</v>
      </c>
      <c r="F1058">
        <v>14</v>
      </c>
      <c r="G1058">
        <v>2937.66</v>
      </c>
      <c r="H1058">
        <v>2887.14</v>
      </c>
      <c r="J1058" s="31">
        <f>VLOOKUP(Datos[[#This Row],[Mes]],$M$2:$N$13,2,FALSE)</f>
        <v>44652</v>
      </c>
      <c r="K1058" s="31" t="str">
        <f>VLOOKUP(Datos[[#This Row],[Region]],$P$7:$S$61,4,FALSE)</f>
        <v>14 - Córdoba</v>
      </c>
    </row>
    <row r="1059" spans="1:11" x14ac:dyDescent="0.25">
      <c r="A1059" t="s">
        <v>80</v>
      </c>
      <c r="B1059" t="s">
        <v>18</v>
      </c>
      <c r="C1059" t="s">
        <v>8</v>
      </c>
      <c r="D1059">
        <v>9427.6</v>
      </c>
      <c r="E1059">
        <v>9265.4500000000007</v>
      </c>
      <c r="F1059">
        <v>14</v>
      </c>
      <c r="G1059">
        <v>9427.6</v>
      </c>
      <c r="H1059">
        <v>9265.4500000000007</v>
      </c>
      <c r="J1059" s="31">
        <f>VLOOKUP(Datos[[#This Row],[Mes]],$M$2:$N$13,2,FALSE)</f>
        <v>44682</v>
      </c>
      <c r="K1059" s="31" t="str">
        <f>VLOOKUP(Datos[[#This Row],[Region]],$P$7:$S$61,4,FALSE)</f>
        <v>14 - Córdoba</v>
      </c>
    </row>
    <row r="1060" spans="1:11" x14ac:dyDescent="0.25">
      <c r="A1060" t="s">
        <v>80</v>
      </c>
      <c r="B1060" t="s">
        <v>18</v>
      </c>
      <c r="C1060" t="s">
        <v>9</v>
      </c>
      <c r="D1060">
        <v>14963.88</v>
      </c>
      <c r="E1060">
        <v>14706.52</v>
      </c>
      <c r="F1060">
        <v>14</v>
      </c>
      <c r="G1060">
        <v>14963.88</v>
      </c>
      <c r="H1060">
        <v>14706.52</v>
      </c>
      <c r="J1060" s="31">
        <f>VLOOKUP(Datos[[#This Row],[Mes]],$M$2:$N$13,2,FALSE)</f>
        <v>44713</v>
      </c>
      <c r="K1060" s="31" t="str">
        <f>VLOOKUP(Datos[[#This Row],[Region]],$P$7:$S$61,4,FALSE)</f>
        <v>14 - Córdoba</v>
      </c>
    </row>
    <row r="1061" spans="1:11" x14ac:dyDescent="0.25">
      <c r="A1061" t="s">
        <v>81</v>
      </c>
      <c r="B1061" t="s">
        <v>18</v>
      </c>
      <c r="C1061" t="s">
        <v>4</v>
      </c>
      <c r="D1061">
        <v>207152.62</v>
      </c>
      <c r="E1061">
        <v>203589.8</v>
      </c>
      <c r="F1061">
        <v>15</v>
      </c>
      <c r="G1061">
        <v>207152.62</v>
      </c>
      <c r="H1061">
        <v>203589.8</v>
      </c>
      <c r="J1061" s="31">
        <f>VLOOKUP(Datos[[#This Row],[Mes]],$M$2:$N$13,2,FALSE)</f>
        <v>44562</v>
      </c>
      <c r="K1061" s="31" t="str">
        <f>VLOOKUP(Datos[[#This Row],[Region]],$P$7:$S$61,4,FALSE)</f>
        <v>15 - Coruña, A</v>
      </c>
    </row>
    <row r="1062" spans="1:11" x14ac:dyDescent="0.25">
      <c r="A1062" t="s">
        <v>81</v>
      </c>
      <c r="B1062" t="s">
        <v>18</v>
      </c>
      <c r="C1062" t="s">
        <v>5</v>
      </c>
      <c r="D1062">
        <v>175189</v>
      </c>
      <c r="E1062">
        <v>172175.92</v>
      </c>
      <c r="F1062">
        <v>15</v>
      </c>
      <c r="G1062">
        <v>175189</v>
      </c>
      <c r="H1062">
        <v>172175.92</v>
      </c>
      <c r="J1062" s="31">
        <f>VLOOKUP(Datos[[#This Row],[Mes]],$M$2:$N$13,2,FALSE)</f>
        <v>44593</v>
      </c>
      <c r="K1062" s="31" t="str">
        <f>VLOOKUP(Datos[[#This Row],[Region]],$P$7:$S$61,4,FALSE)</f>
        <v>15 - Coruña, A</v>
      </c>
    </row>
    <row r="1063" spans="1:11" x14ac:dyDescent="0.25">
      <c r="A1063" t="s">
        <v>81</v>
      </c>
      <c r="B1063" t="s">
        <v>18</v>
      </c>
      <c r="C1063" t="s">
        <v>6</v>
      </c>
      <c r="D1063">
        <v>205093.55</v>
      </c>
      <c r="E1063">
        <v>201566.14</v>
      </c>
      <c r="F1063">
        <v>15</v>
      </c>
      <c r="G1063">
        <v>205093.55</v>
      </c>
      <c r="H1063">
        <v>201566.14</v>
      </c>
      <c r="J1063" s="31">
        <f>VLOOKUP(Datos[[#This Row],[Mes]],$M$2:$N$13,2,FALSE)</f>
        <v>44621</v>
      </c>
      <c r="K1063" s="31" t="str">
        <f>VLOOKUP(Datos[[#This Row],[Region]],$P$7:$S$61,4,FALSE)</f>
        <v>15 - Coruña, A</v>
      </c>
    </row>
    <row r="1064" spans="1:11" x14ac:dyDescent="0.25">
      <c r="A1064" t="s">
        <v>81</v>
      </c>
      <c r="B1064" t="s">
        <v>18</v>
      </c>
      <c r="C1064" t="s">
        <v>7</v>
      </c>
      <c r="D1064">
        <v>147515.43</v>
      </c>
      <c r="E1064">
        <v>144978.31</v>
      </c>
      <c r="F1064">
        <v>15</v>
      </c>
      <c r="G1064">
        <v>147515.43</v>
      </c>
      <c r="H1064">
        <v>144978.31</v>
      </c>
      <c r="J1064" s="31">
        <f>VLOOKUP(Datos[[#This Row],[Mes]],$M$2:$N$13,2,FALSE)</f>
        <v>44652</v>
      </c>
      <c r="K1064" s="31" t="str">
        <f>VLOOKUP(Datos[[#This Row],[Region]],$P$7:$S$61,4,FALSE)</f>
        <v>15 - Coruña, A</v>
      </c>
    </row>
    <row r="1065" spans="1:11" x14ac:dyDescent="0.25">
      <c r="A1065" t="s">
        <v>81</v>
      </c>
      <c r="B1065" t="s">
        <v>18</v>
      </c>
      <c r="C1065" t="s">
        <v>8</v>
      </c>
      <c r="D1065">
        <v>160629.64000000001</v>
      </c>
      <c r="E1065">
        <v>157866.97</v>
      </c>
      <c r="F1065">
        <v>15</v>
      </c>
      <c r="G1065">
        <v>160629.64000000001</v>
      </c>
      <c r="H1065">
        <v>157866.97</v>
      </c>
      <c r="J1065" s="31">
        <f>VLOOKUP(Datos[[#This Row],[Mes]],$M$2:$N$13,2,FALSE)</f>
        <v>44682</v>
      </c>
      <c r="K1065" s="31" t="str">
        <f>VLOOKUP(Datos[[#This Row],[Region]],$P$7:$S$61,4,FALSE)</f>
        <v>15 - Coruña, A</v>
      </c>
    </row>
    <row r="1066" spans="1:11" x14ac:dyDescent="0.25">
      <c r="A1066" t="s">
        <v>81</v>
      </c>
      <c r="B1066" t="s">
        <v>18</v>
      </c>
      <c r="C1066" t="s">
        <v>9</v>
      </c>
      <c r="D1066">
        <v>61682.98</v>
      </c>
      <c r="E1066">
        <v>60622.09</v>
      </c>
      <c r="F1066">
        <v>15</v>
      </c>
      <c r="G1066">
        <v>61682.98</v>
      </c>
      <c r="H1066">
        <v>60622.09</v>
      </c>
      <c r="J1066" s="31">
        <f>VLOOKUP(Datos[[#This Row],[Mes]],$M$2:$N$13,2,FALSE)</f>
        <v>44713</v>
      </c>
      <c r="K1066" s="31" t="str">
        <f>VLOOKUP(Datos[[#This Row],[Region]],$P$7:$S$61,4,FALSE)</f>
        <v>15 - Coruña, A</v>
      </c>
    </row>
    <row r="1067" spans="1:11" x14ac:dyDescent="0.25">
      <c r="A1067" t="s">
        <v>82</v>
      </c>
      <c r="B1067" t="s">
        <v>18</v>
      </c>
      <c r="C1067" t="s">
        <v>4</v>
      </c>
      <c r="D1067">
        <v>13723.43</v>
      </c>
      <c r="E1067">
        <v>13487.4</v>
      </c>
      <c r="F1067">
        <v>16</v>
      </c>
      <c r="G1067">
        <v>13723.43</v>
      </c>
      <c r="H1067">
        <v>13487.4</v>
      </c>
      <c r="J1067" s="31">
        <f>VLOOKUP(Datos[[#This Row],[Mes]],$M$2:$N$13,2,FALSE)</f>
        <v>44562</v>
      </c>
      <c r="K1067" s="31" t="str">
        <f>VLOOKUP(Datos[[#This Row],[Region]],$P$7:$S$61,4,FALSE)</f>
        <v>16 - Cuenca</v>
      </c>
    </row>
    <row r="1068" spans="1:11" x14ac:dyDescent="0.25">
      <c r="A1068" t="s">
        <v>82</v>
      </c>
      <c r="B1068" t="s">
        <v>18</v>
      </c>
      <c r="C1068" t="s">
        <v>5</v>
      </c>
      <c r="D1068">
        <v>18121.55</v>
      </c>
      <c r="E1068">
        <v>17809.88</v>
      </c>
      <c r="F1068">
        <v>16</v>
      </c>
      <c r="G1068">
        <v>18121.55</v>
      </c>
      <c r="H1068">
        <v>17809.88</v>
      </c>
      <c r="J1068" s="31">
        <f>VLOOKUP(Datos[[#This Row],[Mes]],$M$2:$N$13,2,FALSE)</f>
        <v>44593</v>
      </c>
      <c r="K1068" s="31" t="str">
        <f>VLOOKUP(Datos[[#This Row],[Region]],$P$7:$S$61,4,FALSE)</f>
        <v>16 - Cuenca</v>
      </c>
    </row>
    <row r="1069" spans="1:11" x14ac:dyDescent="0.25">
      <c r="A1069" t="s">
        <v>82</v>
      </c>
      <c r="B1069" t="s">
        <v>18</v>
      </c>
      <c r="C1069" t="s">
        <v>6</v>
      </c>
      <c r="D1069">
        <v>25813.34</v>
      </c>
      <c r="E1069">
        <v>25369.38</v>
      </c>
      <c r="F1069">
        <v>16</v>
      </c>
      <c r="G1069">
        <v>25813.34</v>
      </c>
      <c r="H1069">
        <v>25369.38</v>
      </c>
      <c r="J1069" s="31">
        <f>VLOOKUP(Datos[[#This Row],[Mes]],$M$2:$N$13,2,FALSE)</f>
        <v>44621</v>
      </c>
      <c r="K1069" s="31" t="str">
        <f>VLOOKUP(Datos[[#This Row],[Region]],$P$7:$S$61,4,FALSE)</f>
        <v>16 - Cuenca</v>
      </c>
    </row>
    <row r="1070" spans="1:11" x14ac:dyDescent="0.25">
      <c r="A1070" t="s">
        <v>82</v>
      </c>
      <c r="B1070" t="s">
        <v>18</v>
      </c>
      <c r="C1070" t="s">
        <v>7</v>
      </c>
      <c r="D1070">
        <v>34532.79</v>
      </c>
      <c r="E1070">
        <v>33938.86</v>
      </c>
      <c r="F1070">
        <v>16</v>
      </c>
      <c r="G1070">
        <v>34532.79</v>
      </c>
      <c r="H1070">
        <v>33938.86</v>
      </c>
      <c r="J1070" s="31">
        <f>VLOOKUP(Datos[[#This Row],[Mes]],$M$2:$N$13,2,FALSE)</f>
        <v>44652</v>
      </c>
      <c r="K1070" s="31" t="str">
        <f>VLOOKUP(Datos[[#This Row],[Region]],$P$7:$S$61,4,FALSE)</f>
        <v>16 - Cuenca</v>
      </c>
    </row>
    <row r="1071" spans="1:11" x14ac:dyDescent="0.25">
      <c r="A1071" t="s">
        <v>82</v>
      </c>
      <c r="B1071" t="s">
        <v>18</v>
      </c>
      <c r="C1071" t="s">
        <v>8</v>
      </c>
      <c r="D1071">
        <v>29442.54</v>
      </c>
      <c r="E1071">
        <v>28936.16</v>
      </c>
      <c r="F1071">
        <v>16</v>
      </c>
      <c r="G1071">
        <v>29442.54</v>
      </c>
      <c r="H1071">
        <v>28936.16</v>
      </c>
      <c r="J1071" s="31">
        <f>VLOOKUP(Datos[[#This Row],[Mes]],$M$2:$N$13,2,FALSE)</f>
        <v>44682</v>
      </c>
      <c r="K1071" s="31" t="str">
        <f>VLOOKUP(Datos[[#This Row],[Region]],$P$7:$S$61,4,FALSE)</f>
        <v>16 - Cuenca</v>
      </c>
    </row>
    <row r="1072" spans="1:11" x14ac:dyDescent="0.25">
      <c r="A1072" t="s">
        <v>82</v>
      </c>
      <c r="B1072" t="s">
        <v>18</v>
      </c>
      <c r="C1072" t="s">
        <v>9</v>
      </c>
      <c r="D1072">
        <v>21523.96</v>
      </c>
      <c r="E1072">
        <v>21153.77</v>
      </c>
      <c r="F1072">
        <v>16</v>
      </c>
      <c r="G1072">
        <v>21523.96</v>
      </c>
      <c r="H1072">
        <v>21153.77</v>
      </c>
      <c r="J1072" s="31">
        <f>VLOOKUP(Datos[[#This Row],[Mes]],$M$2:$N$13,2,FALSE)</f>
        <v>44713</v>
      </c>
      <c r="K1072" s="31" t="str">
        <f>VLOOKUP(Datos[[#This Row],[Region]],$P$7:$S$61,4,FALSE)</f>
        <v>16 - Cuenca</v>
      </c>
    </row>
    <row r="1073" spans="1:11" x14ac:dyDescent="0.25">
      <c r="A1073" t="s">
        <v>105</v>
      </c>
      <c r="B1073" t="s">
        <v>18</v>
      </c>
      <c r="C1073" t="s">
        <v>4</v>
      </c>
      <c r="D1073">
        <v>2097.34</v>
      </c>
      <c r="E1073">
        <v>2061.27</v>
      </c>
      <c r="F1073">
        <v>17</v>
      </c>
      <c r="G1073">
        <v>2097.34</v>
      </c>
      <c r="H1073">
        <v>2061.27</v>
      </c>
      <c r="J1073" s="31">
        <f>VLOOKUP(Datos[[#This Row],[Mes]],$M$2:$N$13,2,FALSE)</f>
        <v>44562</v>
      </c>
      <c r="K1073" s="31" t="str">
        <f>VLOOKUP(Datos[[#This Row],[Region]],$P$7:$S$61,4,FALSE)</f>
        <v>17 - Girona</v>
      </c>
    </row>
    <row r="1074" spans="1:11" x14ac:dyDescent="0.25">
      <c r="A1074" t="s">
        <v>105</v>
      </c>
      <c r="B1074" t="s">
        <v>18</v>
      </c>
      <c r="C1074" t="s">
        <v>5</v>
      </c>
      <c r="D1074">
        <v>1345.14</v>
      </c>
      <c r="E1074">
        <v>1322</v>
      </c>
      <c r="F1074">
        <v>17</v>
      </c>
      <c r="G1074">
        <v>1345.14</v>
      </c>
      <c r="H1074">
        <v>1322</v>
      </c>
      <c r="J1074" s="31">
        <f>VLOOKUP(Datos[[#This Row],[Mes]],$M$2:$N$13,2,FALSE)</f>
        <v>44593</v>
      </c>
      <c r="K1074" s="31" t="str">
        <f>VLOOKUP(Datos[[#This Row],[Region]],$P$7:$S$61,4,FALSE)</f>
        <v>17 - Girona</v>
      </c>
    </row>
    <row r="1075" spans="1:11" x14ac:dyDescent="0.25">
      <c r="A1075" t="s">
        <v>105</v>
      </c>
      <c r="B1075" t="s">
        <v>18</v>
      </c>
      <c r="C1075" t="s">
        <v>6</v>
      </c>
      <c r="D1075">
        <v>3960.33</v>
      </c>
      <c r="E1075">
        <v>3892.22</v>
      </c>
      <c r="F1075">
        <v>17</v>
      </c>
      <c r="G1075">
        <v>3960.33</v>
      </c>
      <c r="H1075">
        <v>3892.22</v>
      </c>
      <c r="J1075" s="31">
        <f>VLOOKUP(Datos[[#This Row],[Mes]],$M$2:$N$13,2,FALSE)</f>
        <v>44621</v>
      </c>
      <c r="K1075" s="31" t="str">
        <f>VLOOKUP(Datos[[#This Row],[Region]],$P$7:$S$61,4,FALSE)</f>
        <v>17 - Girona</v>
      </c>
    </row>
    <row r="1076" spans="1:11" x14ac:dyDescent="0.25">
      <c r="A1076" t="s">
        <v>105</v>
      </c>
      <c r="B1076" t="s">
        <v>18</v>
      </c>
      <c r="C1076" t="s">
        <v>7</v>
      </c>
      <c r="D1076">
        <v>7590.22</v>
      </c>
      <c r="E1076">
        <v>7459.68</v>
      </c>
      <c r="F1076">
        <v>17</v>
      </c>
      <c r="G1076">
        <v>7590.22</v>
      </c>
      <c r="H1076">
        <v>7459.68</v>
      </c>
      <c r="J1076" s="31">
        <f>VLOOKUP(Datos[[#This Row],[Mes]],$M$2:$N$13,2,FALSE)</f>
        <v>44652</v>
      </c>
      <c r="K1076" s="31" t="str">
        <f>VLOOKUP(Datos[[#This Row],[Region]],$P$7:$S$61,4,FALSE)</f>
        <v>17 - Girona</v>
      </c>
    </row>
    <row r="1077" spans="1:11" x14ac:dyDescent="0.25">
      <c r="A1077" t="s">
        <v>105</v>
      </c>
      <c r="B1077" t="s">
        <v>18</v>
      </c>
      <c r="C1077" t="s">
        <v>8</v>
      </c>
      <c r="D1077">
        <v>17146.330000000002</v>
      </c>
      <c r="E1077">
        <v>16851.43</v>
      </c>
      <c r="F1077">
        <v>17</v>
      </c>
      <c r="G1077">
        <v>17146.330000000002</v>
      </c>
      <c r="H1077">
        <v>16851.43</v>
      </c>
      <c r="J1077" s="31">
        <f>VLOOKUP(Datos[[#This Row],[Mes]],$M$2:$N$13,2,FALSE)</f>
        <v>44682</v>
      </c>
      <c r="K1077" s="31" t="str">
        <f>VLOOKUP(Datos[[#This Row],[Region]],$P$7:$S$61,4,FALSE)</f>
        <v>17 - Girona</v>
      </c>
    </row>
    <row r="1078" spans="1:11" x14ac:dyDescent="0.25">
      <c r="A1078" t="s">
        <v>105</v>
      </c>
      <c r="B1078" t="s">
        <v>18</v>
      </c>
      <c r="C1078" t="s">
        <v>9</v>
      </c>
      <c r="D1078">
        <v>15233.23</v>
      </c>
      <c r="E1078">
        <v>14971.23</v>
      </c>
      <c r="F1078">
        <v>17</v>
      </c>
      <c r="G1078">
        <v>15233.23</v>
      </c>
      <c r="H1078">
        <v>14971.23</v>
      </c>
      <c r="J1078" s="31">
        <f>VLOOKUP(Datos[[#This Row],[Mes]],$M$2:$N$13,2,FALSE)</f>
        <v>44713</v>
      </c>
      <c r="K1078" s="31" t="str">
        <f>VLOOKUP(Datos[[#This Row],[Region]],$P$7:$S$61,4,FALSE)</f>
        <v>17 - Girona</v>
      </c>
    </row>
    <row r="1079" spans="1:11" x14ac:dyDescent="0.25">
      <c r="A1079" t="s">
        <v>103</v>
      </c>
      <c r="B1079" t="s">
        <v>18</v>
      </c>
      <c r="C1079" t="s">
        <v>4</v>
      </c>
      <c r="D1079">
        <v>3149.14</v>
      </c>
      <c r="E1079">
        <v>3094.98</v>
      </c>
      <c r="F1079">
        <v>18</v>
      </c>
      <c r="G1079">
        <v>3149.14</v>
      </c>
      <c r="H1079">
        <v>3094.98</v>
      </c>
      <c r="J1079" s="31">
        <f>VLOOKUP(Datos[[#This Row],[Mes]],$M$2:$N$13,2,FALSE)</f>
        <v>44562</v>
      </c>
      <c r="K1079" s="31" t="str">
        <f>VLOOKUP(Datos[[#This Row],[Region]],$P$7:$S$61,4,FALSE)</f>
        <v>18 - Granada</v>
      </c>
    </row>
    <row r="1080" spans="1:11" x14ac:dyDescent="0.25">
      <c r="A1080" t="s">
        <v>103</v>
      </c>
      <c r="B1080" t="s">
        <v>18</v>
      </c>
      <c r="C1080" t="s">
        <v>5</v>
      </c>
      <c r="D1080">
        <v>8730.86</v>
      </c>
      <c r="E1080">
        <v>8580.7000000000007</v>
      </c>
      <c r="F1080">
        <v>18</v>
      </c>
      <c r="G1080">
        <v>8730.86</v>
      </c>
      <c r="H1080">
        <v>8580.7000000000007</v>
      </c>
      <c r="J1080" s="31">
        <f>VLOOKUP(Datos[[#This Row],[Mes]],$M$2:$N$13,2,FALSE)</f>
        <v>44593</v>
      </c>
      <c r="K1080" s="31" t="str">
        <f>VLOOKUP(Datos[[#This Row],[Region]],$P$7:$S$61,4,FALSE)</f>
        <v>18 - Granada</v>
      </c>
    </row>
    <row r="1081" spans="1:11" x14ac:dyDescent="0.25">
      <c r="A1081" t="s">
        <v>103</v>
      </c>
      <c r="B1081" t="s">
        <v>18</v>
      </c>
      <c r="C1081" t="s">
        <v>6</v>
      </c>
      <c r="D1081">
        <v>13213.92</v>
      </c>
      <c r="E1081">
        <v>12986.65</v>
      </c>
      <c r="F1081">
        <v>18</v>
      </c>
      <c r="G1081">
        <v>13213.92</v>
      </c>
      <c r="H1081">
        <v>12986.65</v>
      </c>
      <c r="J1081" s="31">
        <f>VLOOKUP(Datos[[#This Row],[Mes]],$M$2:$N$13,2,FALSE)</f>
        <v>44621</v>
      </c>
      <c r="K1081" s="31" t="str">
        <f>VLOOKUP(Datos[[#This Row],[Region]],$P$7:$S$61,4,FALSE)</f>
        <v>18 - Granada</v>
      </c>
    </row>
    <row r="1082" spans="1:11" x14ac:dyDescent="0.25">
      <c r="A1082" t="s">
        <v>103</v>
      </c>
      <c r="B1082" t="s">
        <v>18</v>
      </c>
      <c r="C1082" t="s">
        <v>7</v>
      </c>
      <c r="D1082">
        <v>19812.53</v>
      </c>
      <c r="E1082">
        <v>19471.77</v>
      </c>
      <c r="F1082">
        <v>18</v>
      </c>
      <c r="G1082">
        <v>19812.53</v>
      </c>
      <c r="H1082">
        <v>19471.77</v>
      </c>
      <c r="J1082" s="31">
        <f>VLOOKUP(Datos[[#This Row],[Mes]],$M$2:$N$13,2,FALSE)</f>
        <v>44652</v>
      </c>
      <c r="K1082" s="31" t="str">
        <f>VLOOKUP(Datos[[#This Row],[Region]],$P$7:$S$61,4,FALSE)</f>
        <v>18 - Granada</v>
      </c>
    </row>
    <row r="1083" spans="1:11" x14ac:dyDescent="0.25">
      <c r="A1083" t="s">
        <v>103</v>
      </c>
      <c r="B1083" t="s">
        <v>18</v>
      </c>
      <c r="C1083" t="s">
        <v>8</v>
      </c>
      <c r="D1083">
        <v>16424.439999999999</v>
      </c>
      <c r="E1083">
        <v>16141.96</v>
      </c>
      <c r="F1083">
        <v>18</v>
      </c>
      <c r="G1083">
        <v>16424.439999999999</v>
      </c>
      <c r="H1083">
        <v>16141.96</v>
      </c>
      <c r="J1083" s="31">
        <f>VLOOKUP(Datos[[#This Row],[Mes]],$M$2:$N$13,2,FALSE)</f>
        <v>44682</v>
      </c>
      <c r="K1083" s="31" t="str">
        <f>VLOOKUP(Datos[[#This Row],[Region]],$P$7:$S$61,4,FALSE)</f>
        <v>18 - Granada</v>
      </c>
    </row>
    <row r="1084" spans="1:11" x14ac:dyDescent="0.25">
      <c r="A1084" t="s">
        <v>103</v>
      </c>
      <c r="B1084" t="s">
        <v>18</v>
      </c>
      <c r="C1084" t="s">
        <v>9</v>
      </c>
      <c r="D1084">
        <v>12693.27</v>
      </c>
      <c r="E1084">
        <v>12474.96</v>
      </c>
      <c r="F1084">
        <v>18</v>
      </c>
      <c r="G1084">
        <v>12693.27</v>
      </c>
      <c r="H1084">
        <v>12474.96</v>
      </c>
      <c r="J1084" s="31">
        <f>VLOOKUP(Datos[[#This Row],[Mes]],$M$2:$N$13,2,FALSE)</f>
        <v>44713</v>
      </c>
      <c r="K1084" s="31" t="str">
        <f>VLOOKUP(Datos[[#This Row],[Region]],$P$7:$S$61,4,FALSE)</f>
        <v>18 - Granada</v>
      </c>
    </row>
    <row r="1085" spans="1:11" x14ac:dyDescent="0.25">
      <c r="A1085" t="s">
        <v>107</v>
      </c>
      <c r="B1085" t="s">
        <v>18</v>
      </c>
      <c r="C1085" t="s">
        <v>4</v>
      </c>
      <c r="D1085">
        <v>15957.21</v>
      </c>
      <c r="E1085">
        <v>15682.76</v>
      </c>
      <c r="F1085">
        <v>19</v>
      </c>
      <c r="G1085">
        <v>15957.21</v>
      </c>
      <c r="H1085">
        <v>15682.76</v>
      </c>
      <c r="J1085" s="31">
        <f>VLOOKUP(Datos[[#This Row],[Mes]],$M$2:$N$13,2,FALSE)</f>
        <v>44562</v>
      </c>
      <c r="K1085" s="31" t="str">
        <f>VLOOKUP(Datos[[#This Row],[Region]],$P$7:$S$61,4,FALSE)</f>
        <v>19 - Guadalajara</v>
      </c>
    </row>
    <row r="1086" spans="1:11" x14ac:dyDescent="0.25">
      <c r="A1086" t="s">
        <v>107</v>
      </c>
      <c r="B1086" t="s">
        <v>18</v>
      </c>
      <c r="C1086" t="s">
        <v>5</v>
      </c>
      <c r="D1086">
        <v>14116.13</v>
      </c>
      <c r="E1086">
        <v>13873.35</v>
      </c>
      <c r="F1086">
        <v>19</v>
      </c>
      <c r="G1086">
        <v>14116.13</v>
      </c>
      <c r="H1086">
        <v>13873.35</v>
      </c>
      <c r="J1086" s="31">
        <f>VLOOKUP(Datos[[#This Row],[Mes]],$M$2:$N$13,2,FALSE)</f>
        <v>44593</v>
      </c>
      <c r="K1086" s="31" t="str">
        <f>VLOOKUP(Datos[[#This Row],[Region]],$P$7:$S$61,4,FALSE)</f>
        <v>19 - Guadalajara</v>
      </c>
    </row>
    <row r="1087" spans="1:11" x14ac:dyDescent="0.25">
      <c r="A1087" t="s">
        <v>107</v>
      </c>
      <c r="B1087" t="s">
        <v>18</v>
      </c>
      <c r="C1087" t="s">
        <v>6</v>
      </c>
      <c r="D1087">
        <v>14028.69</v>
      </c>
      <c r="E1087">
        <v>13787.41</v>
      </c>
      <c r="F1087">
        <v>19</v>
      </c>
      <c r="G1087">
        <v>14028.69</v>
      </c>
      <c r="H1087">
        <v>13787.41</v>
      </c>
      <c r="J1087" s="31">
        <f>VLOOKUP(Datos[[#This Row],[Mes]],$M$2:$N$13,2,FALSE)</f>
        <v>44621</v>
      </c>
      <c r="K1087" s="31" t="str">
        <f>VLOOKUP(Datos[[#This Row],[Region]],$P$7:$S$61,4,FALSE)</f>
        <v>19 - Guadalajara</v>
      </c>
    </row>
    <row r="1088" spans="1:11" x14ac:dyDescent="0.25">
      <c r="A1088" t="s">
        <v>107</v>
      </c>
      <c r="B1088" t="s">
        <v>18</v>
      </c>
      <c r="C1088" t="s">
        <v>7</v>
      </c>
      <c r="D1088">
        <v>14305.98</v>
      </c>
      <c r="E1088">
        <v>14059.93</v>
      </c>
      <c r="F1088">
        <v>19</v>
      </c>
      <c r="G1088">
        <v>14305.98</v>
      </c>
      <c r="H1088">
        <v>14059.93</v>
      </c>
      <c r="J1088" s="31">
        <f>VLOOKUP(Datos[[#This Row],[Mes]],$M$2:$N$13,2,FALSE)</f>
        <v>44652</v>
      </c>
      <c r="K1088" s="31" t="str">
        <f>VLOOKUP(Datos[[#This Row],[Region]],$P$7:$S$61,4,FALSE)</f>
        <v>19 - Guadalajara</v>
      </c>
    </row>
    <row r="1089" spans="1:11" x14ac:dyDescent="0.25">
      <c r="A1089" t="s">
        <v>107</v>
      </c>
      <c r="B1089" t="s">
        <v>18</v>
      </c>
      <c r="C1089" t="s">
        <v>8</v>
      </c>
      <c r="D1089">
        <v>15688.42</v>
      </c>
      <c r="E1089">
        <v>15418.59</v>
      </c>
      <c r="F1089">
        <v>19</v>
      </c>
      <c r="G1089">
        <v>15688.42</v>
      </c>
      <c r="H1089">
        <v>15418.59</v>
      </c>
      <c r="J1089" s="31">
        <f>VLOOKUP(Datos[[#This Row],[Mes]],$M$2:$N$13,2,FALSE)</f>
        <v>44682</v>
      </c>
      <c r="K1089" s="31" t="str">
        <f>VLOOKUP(Datos[[#This Row],[Region]],$P$7:$S$61,4,FALSE)</f>
        <v>19 - Guadalajara</v>
      </c>
    </row>
    <row r="1090" spans="1:11" x14ac:dyDescent="0.25">
      <c r="A1090" t="s">
        <v>107</v>
      </c>
      <c r="B1090" t="s">
        <v>18</v>
      </c>
      <c r="C1090" t="s">
        <v>9</v>
      </c>
      <c r="D1090">
        <v>12967.57</v>
      </c>
      <c r="E1090">
        <v>12744.54</v>
      </c>
      <c r="F1090">
        <v>19</v>
      </c>
      <c r="G1090">
        <v>12967.57</v>
      </c>
      <c r="H1090">
        <v>12744.54</v>
      </c>
      <c r="J1090" s="31">
        <f>VLOOKUP(Datos[[#This Row],[Mes]],$M$2:$N$13,2,FALSE)</f>
        <v>44713</v>
      </c>
      <c r="K1090" s="31" t="str">
        <f>VLOOKUP(Datos[[#This Row],[Region]],$P$7:$S$61,4,FALSE)</f>
        <v>19 - Guadalajara</v>
      </c>
    </row>
    <row r="1091" spans="1:11" x14ac:dyDescent="0.25">
      <c r="A1091" t="s">
        <v>104</v>
      </c>
      <c r="B1091" t="s">
        <v>18</v>
      </c>
      <c r="C1091" t="s">
        <v>4</v>
      </c>
      <c r="D1091">
        <v>9600.6</v>
      </c>
      <c r="E1091">
        <v>9435.48</v>
      </c>
      <c r="F1091">
        <v>20</v>
      </c>
      <c r="G1091">
        <v>9600.6</v>
      </c>
      <c r="H1091">
        <v>9435.48</v>
      </c>
      <c r="J1091" s="31">
        <f>VLOOKUP(Datos[[#This Row],[Mes]],$M$2:$N$13,2,FALSE)</f>
        <v>44562</v>
      </c>
      <c r="K1091" s="31" t="str">
        <f>VLOOKUP(Datos[[#This Row],[Region]],$P$7:$S$61,4,FALSE)</f>
        <v>20 - Gipuzkoa</v>
      </c>
    </row>
    <row r="1092" spans="1:11" x14ac:dyDescent="0.25">
      <c r="A1092" t="s">
        <v>104</v>
      </c>
      <c r="B1092" t="s">
        <v>18</v>
      </c>
      <c r="C1092" t="s">
        <v>5</v>
      </c>
      <c r="D1092">
        <v>7686.03</v>
      </c>
      <c r="E1092">
        <v>7553.84</v>
      </c>
      <c r="F1092">
        <v>20</v>
      </c>
      <c r="G1092">
        <v>7686.03</v>
      </c>
      <c r="H1092">
        <v>7553.84</v>
      </c>
      <c r="J1092" s="31">
        <f>VLOOKUP(Datos[[#This Row],[Mes]],$M$2:$N$13,2,FALSE)</f>
        <v>44593</v>
      </c>
      <c r="K1092" s="31" t="str">
        <f>VLOOKUP(Datos[[#This Row],[Region]],$P$7:$S$61,4,FALSE)</f>
        <v>20 - Gipuzkoa</v>
      </c>
    </row>
    <row r="1093" spans="1:11" x14ac:dyDescent="0.25">
      <c r="A1093" t="s">
        <v>104</v>
      </c>
      <c r="B1093" t="s">
        <v>18</v>
      </c>
      <c r="C1093" t="s">
        <v>6</v>
      </c>
      <c r="D1093">
        <v>12110.4</v>
      </c>
      <c r="E1093">
        <v>11902.11</v>
      </c>
      <c r="F1093">
        <v>20</v>
      </c>
      <c r="G1093">
        <v>12110.4</v>
      </c>
      <c r="H1093">
        <v>11902.11</v>
      </c>
      <c r="J1093" s="31">
        <f>VLOOKUP(Datos[[#This Row],[Mes]],$M$2:$N$13,2,FALSE)</f>
        <v>44621</v>
      </c>
      <c r="K1093" s="31" t="str">
        <f>VLOOKUP(Datos[[#This Row],[Region]],$P$7:$S$61,4,FALSE)</f>
        <v>20 - Gipuzkoa</v>
      </c>
    </row>
    <row r="1094" spans="1:11" x14ac:dyDescent="0.25">
      <c r="A1094" t="s">
        <v>104</v>
      </c>
      <c r="B1094" t="s">
        <v>18</v>
      </c>
      <c r="C1094" t="s">
        <v>7</v>
      </c>
      <c r="D1094">
        <v>7450.5</v>
      </c>
      <c r="E1094">
        <v>7322.36</v>
      </c>
      <c r="F1094">
        <v>20</v>
      </c>
      <c r="G1094">
        <v>7450.5</v>
      </c>
      <c r="H1094">
        <v>7322.36</v>
      </c>
      <c r="J1094" s="31">
        <f>VLOOKUP(Datos[[#This Row],[Mes]],$M$2:$N$13,2,FALSE)</f>
        <v>44652</v>
      </c>
      <c r="K1094" s="31" t="str">
        <f>VLOOKUP(Datos[[#This Row],[Region]],$P$7:$S$61,4,FALSE)</f>
        <v>20 - Gipuzkoa</v>
      </c>
    </row>
    <row r="1095" spans="1:11" x14ac:dyDescent="0.25">
      <c r="A1095" t="s">
        <v>104</v>
      </c>
      <c r="B1095" t="s">
        <v>18</v>
      </c>
      <c r="C1095" t="s">
        <v>8</v>
      </c>
      <c r="D1095">
        <v>10242.33</v>
      </c>
      <c r="E1095">
        <v>10066.17</v>
      </c>
      <c r="F1095">
        <v>20</v>
      </c>
      <c r="G1095">
        <v>10242.33</v>
      </c>
      <c r="H1095">
        <v>10066.17</v>
      </c>
      <c r="J1095" s="31">
        <f>VLOOKUP(Datos[[#This Row],[Mes]],$M$2:$N$13,2,FALSE)</f>
        <v>44682</v>
      </c>
      <c r="K1095" s="31" t="str">
        <f>VLOOKUP(Datos[[#This Row],[Region]],$P$7:$S$61,4,FALSE)</f>
        <v>20 - Gipuzkoa</v>
      </c>
    </row>
    <row r="1096" spans="1:11" x14ac:dyDescent="0.25">
      <c r="A1096" t="s">
        <v>104</v>
      </c>
      <c r="B1096" t="s">
        <v>18</v>
      </c>
      <c r="C1096" t="s">
        <v>9</v>
      </c>
      <c r="D1096">
        <v>5750.33</v>
      </c>
      <c r="E1096">
        <v>5651.43</v>
      </c>
      <c r="F1096">
        <v>20</v>
      </c>
      <c r="G1096">
        <v>5750.33</v>
      </c>
      <c r="H1096">
        <v>5651.43</v>
      </c>
      <c r="J1096" s="31">
        <f>VLOOKUP(Datos[[#This Row],[Mes]],$M$2:$N$13,2,FALSE)</f>
        <v>44713</v>
      </c>
      <c r="K1096" s="31" t="str">
        <f>VLOOKUP(Datos[[#This Row],[Region]],$P$7:$S$61,4,FALSE)</f>
        <v>20 - Gipuzkoa</v>
      </c>
    </row>
    <row r="1097" spans="1:11" x14ac:dyDescent="0.25">
      <c r="A1097" t="s">
        <v>101</v>
      </c>
      <c r="B1097" t="s">
        <v>18</v>
      </c>
      <c r="C1097" t="s">
        <v>4</v>
      </c>
      <c r="D1097">
        <v>168220.47</v>
      </c>
      <c r="E1097">
        <v>165327.24</v>
      </c>
      <c r="F1097">
        <v>22</v>
      </c>
      <c r="G1097">
        <v>168220.47</v>
      </c>
      <c r="H1097">
        <v>165327.24</v>
      </c>
      <c r="J1097" s="31">
        <f>VLOOKUP(Datos[[#This Row],[Mes]],$M$2:$N$13,2,FALSE)</f>
        <v>44562</v>
      </c>
      <c r="K1097" s="31" t="str">
        <f>VLOOKUP(Datos[[#This Row],[Region]],$P$7:$S$61,4,FALSE)</f>
        <v>22 - Huesca</v>
      </c>
    </row>
    <row r="1098" spans="1:11" x14ac:dyDescent="0.25">
      <c r="A1098" t="s">
        <v>101</v>
      </c>
      <c r="B1098" t="s">
        <v>18</v>
      </c>
      <c r="C1098" t="s">
        <v>5</v>
      </c>
      <c r="D1098">
        <v>147880.37</v>
      </c>
      <c r="E1098">
        <v>145336.97</v>
      </c>
      <c r="F1098">
        <v>22</v>
      </c>
      <c r="G1098">
        <v>147880.37</v>
      </c>
      <c r="H1098">
        <v>145336.97</v>
      </c>
      <c r="J1098" s="31">
        <f>VLOOKUP(Datos[[#This Row],[Mes]],$M$2:$N$13,2,FALSE)</f>
        <v>44593</v>
      </c>
      <c r="K1098" s="31" t="str">
        <f>VLOOKUP(Datos[[#This Row],[Region]],$P$7:$S$61,4,FALSE)</f>
        <v>22 - Huesca</v>
      </c>
    </row>
    <row r="1099" spans="1:11" x14ac:dyDescent="0.25">
      <c r="A1099" t="s">
        <v>101</v>
      </c>
      <c r="B1099" t="s">
        <v>18</v>
      </c>
      <c r="C1099" t="s">
        <v>6</v>
      </c>
      <c r="D1099">
        <v>293184.28999999998</v>
      </c>
      <c r="E1099">
        <v>288141.81</v>
      </c>
      <c r="F1099">
        <v>22</v>
      </c>
      <c r="G1099">
        <v>293184.28999999998</v>
      </c>
      <c r="H1099">
        <v>288141.81</v>
      </c>
      <c r="J1099" s="31">
        <f>VLOOKUP(Datos[[#This Row],[Mes]],$M$2:$N$13,2,FALSE)</f>
        <v>44621</v>
      </c>
      <c r="K1099" s="31" t="str">
        <f>VLOOKUP(Datos[[#This Row],[Region]],$P$7:$S$61,4,FALSE)</f>
        <v>22 - Huesca</v>
      </c>
    </row>
    <row r="1100" spans="1:11" x14ac:dyDescent="0.25">
      <c r="A1100" t="s">
        <v>101</v>
      </c>
      <c r="B1100" t="s">
        <v>18</v>
      </c>
      <c r="C1100" t="s">
        <v>7</v>
      </c>
      <c r="D1100">
        <v>368120.55</v>
      </c>
      <c r="E1100">
        <v>361789.24</v>
      </c>
      <c r="F1100">
        <v>22</v>
      </c>
      <c r="G1100">
        <v>368120.55</v>
      </c>
      <c r="H1100">
        <v>361789.24</v>
      </c>
      <c r="J1100" s="31">
        <f>VLOOKUP(Datos[[#This Row],[Mes]],$M$2:$N$13,2,FALSE)</f>
        <v>44652</v>
      </c>
      <c r="K1100" s="31" t="str">
        <f>VLOOKUP(Datos[[#This Row],[Region]],$P$7:$S$61,4,FALSE)</f>
        <v>22 - Huesca</v>
      </c>
    </row>
    <row r="1101" spans="1:11" x14ac:dyDescent="0.25">
      <c r="A1101" t="s">
        <v>101</v>
      </c>
      <c r="B1101" t="s">
        <v>18</v>
      </c>
      <c r="C1101" t="s">
        <v>8</v>
      </c>
      <c r="D1101">
        <v>362117.91</v>
      </c>
      <c r="E1101">
        <v>355889.84</v>
      </c>
      <c r="F1101">
        <v>22</v>
      </c>
      <c r="G1101">
        <v>362117.91</v>
      </c>
      <c r="H1101">
        <v>355889.84</v>
      </c>
      <c r="J1101" s="31">
        <f>VLOOKUP(Datos[[#This Row],[Mes]],$M$2:$N$13,2,FALSE)</f>
        <v>44682</v>
      </c>
      <c r="K1101" s="31" t="str">
        <f>VLOOKUP(Datos[[#This Row],[Region]],$P$7:$S$61,4,FALSE)</f>
        <v>22 - Huesca</v>
      </c>
    </row>
    <row r="1102" spans="1:11" x14ac:dyDescent="0.25">
      <c r="A1102" t="s">
        <v>101</v>
      </c>
      <c r="B1102" t="s">
        <v>18</v>
      </c>
      <c r="C1102" t="s">
        <v>9</v>
      </c>
      <c r="D1102">
        <v>341100.29</v>
      </c>
      <c r="E1102">
        <v>335233.7</v>
      </c>
      <c r="F1102">
        <v>22</v>
      </c>
      <c r="G1102">
        <v>341100.29</v>
      </c>
      <c r="H1102">
        <v>335233.7</v>
      </c>
      <c r="J1102" s="31">
        <f>VLOOKUP(Datos[[#This Row],[Mes]],$M$2:$N$13,2,FALSE)</f>
        <v>44713</v>
      </c>
      <c r="K1102" s="31" t="str">
        <f>VLOOKUP(Datos[[#This Row],[Region]],$P$7:$S$61,4,FALSE)</f>
        <v>22 - Huesca</v>
      </c>
    </row>
    <row r="1103" spans="1:11" x14ac:dyDescent="0.25">
      <c r="A1103" t="s">
        <v>56</v>
      </c>
      <c r="B1103" t="s">
        <v>18</v>
      </c>
      <c r="C1103" t="s">
        <v>4</v>
      </c>
      <c r="D1103">
        <v>1809.32</v>
      </c>
      <c r="E1103">
        <v>1778.2</v>
      </c>
      <c r="F1103">
        <v>23</v>
      </c>
      <c r="G1103">
        <v>1809.32</v>
      </c>
      <c r="H1103">
        <v>1778.2</v>
      </c>
      <c r="J1103" s="31">
        <f>VLOOKUP(Datos[[#This Row],[Mes]],$M$2:$N$13,2,FALSE)</f>
        <v>44562</v>
      </c>
      <c r="K1103" s="31" t="str">
        <f>VLOOKUP(Datos[[#This Row],[Region]],$P$7:$S$61,4,FALSE)</f>
        <v>23 - Jaén</v>
      </c>
    </row>
    <row r="1104" spans="1:11" x14ac:dyDescent="0.25">
      <c r="A1104" t="s">
        <v>56</v>
      </c>
      <c r="B1104" t="s">
        <v>18</v>
      </c>
      <c r="C1104" t="s">
        <v>5</v>
      </c>
      <c r="D1104">
        <v>4943.22</v>
      </c>
      <c r="E1104">
        <v>4858.2</v>
      </c>
      <c r="F1104">
        <v>23</v>
      </c>
      <c r="G1104">
        <v>4943.22</v>
      </c>
      <c r="H1104">
        <v>4858.2</v>
      </c>
      <c r="J1104" s="31">
        <f>VLOOKUP(Datos[[#This Row],[Mes]],$M$2:$N$13,2,FALSE)</f>
        <v>44593</v>
      </c>
      <c r="K1104" s="31" t="str">
        <f>VLOOKUP(Datos[[#This Row],[Region]],$P$7:$S$61,4,FALSE)</f>
        <v>23 - Jaén</v>
      </c>
    </row>
    <row r="1105" spans="1:11" x14ac:dyDescent="0.25">
      <c r="A1105" t="s">
        <v>56</v>
      </c>
      <c r="B1105" t="s">
        <v>18</v>
      </c>
      <c r="C1105" t="s">
        <v>6</v>
      </c>
      <c r="D1105">
        <v>11150.86</v>
      </c>
      <c r="E1105">
        <v>10959.08</v>
      </c>
      <c r="F1105">
        <v>23</v>
      </c>
      <c r="G1105">
        <v>11150.86</v>
      </c>
      <c r="H1105">
        <v>10959.08</v>
      </c>
      <c r="J1105" s="31">
        <f>VLOOKUP(Datos[[#This Row],[Mes]],$M$2:$N$13,2,FALSE)</f>
        <v>44621</v>
      </c>
      <c r="K1105" s="31" t="str">
        <f>VLOOKUP(Datos[[#This Row],[Region]],$P$7:$S$61,4,FALSE)</f>
        <v>23 - Jaén</v>
      </c>
    </row>
    <row r="1106" spans="1:11" x14ac:dyDescent="0.25">
      <c r="A1106" t="s">
        <v>56</v>
      </c>
      <c r="B1106" t="s">
        <v>18</v>
      </c>
      <c r="C1106" t="s">
        <v>7</v>
      </c>
      <c r="D1106">
        <v>7923.66</v>
      </c>
      <c r="E1106">
        <v>7787.38</v>
      </c>
      <c r="F1106">
        <v>23</v>
      </c>
      <c r="G1106">
        <v>7923.66</v>
      </c>
      <c r="H1106">
        <v>7787.38</v>
      </c>
      <c r="J1106" s="31">
        <f>VLOOKUP(Datos[[#This Row],[Mes]],$M$2:$N$13,2,FALSE)</f>
        <v>44652</v>
      </c>
      <c r="K1106" s="31" t="str">
        <f>VLOOKUP(Datos[[#This Row],[Region]],$P$7:$S$61,4,FALSE)</f>
        <v>23 - Jaén</v>
      </c>
    </row>
    <row r="1107" spans="1:11" x14ac:dyDescent="0.25">
      <c r="A1107" t="s">
        <v>56</v>
      </c>
      <c r="B1107" t="s">
        <v>18</v>
      </c>
      <c r="C1107" t="s">
        <v>8</v>
      </c>
      <c r="D1107">
        <v>15322.97</v>
      </c>
      <c r="E1107">
        <v>15059.43</v>
      </c>
      <c r="F1107">
        <v>23</v>
      </c>
      <c r="G1107">
        <v>15322.97</v>
      </c>
      <c r="H1107">
        <v>15059.43</v>
      </c>
      <c r="J1107" s="31">
        <f>VLOOKUP(Datos[[#This Row],[Mes]],$M$2:$N$13,2,FALSE)</f>
        <v>44682</v>
      </c>
      <c r="K1107" s="31" t="str">
        <f>VLOOKUP(Datos[[#This Row],[Region]],$P$7:$S$61,4,FALSE)</f>
        <v>23 - Jaén</v>
      </c>
    </row>
    <row r="1108" spans="1:11" x14ac:dyDescent="0.25">
      <c r="A1108" t="s">
        <v>56</v>
      </c>
      <c r="B1108" t="s">
        <v>18</v>
      </c>
      <c r="C1108" t="s">
        <v>9</v>
      </c>
      <c r="D1108">
        <v>18133.310000000001</v>
      </c>
      <c r="E1108">
        <v>17821.43</v>
      </c>
      <c r="F1108">
        <v>23</v>
      </c>
      <c r="G1108">
        <v>18133.310000000001</v>
      </c>
      <c r="H1108">
        <v>17821.43</v>
      </c>
      <c r="J1108" s="31">
        <f>VLOOKUP(Datos[[#This Row],[Mes]],$M$2:$N$13,2,FALSE)</f>
        <v>44713</v>
      </c>
      <c r="K1108" s="31" t="str">
        <f>VLOOKUP(Datos[[#This Row],[Region]],$P$7:$S$61,4,FALSE)</f>
        <v>23 - Jaén</v>
      </c>
    </row>
    <row r="1109" spans="1:11" x14ac:dyDescent="0.25">
      <c r="A1109" t="s">
        <v>100</v>
      </c>
      <c r="B1109" t="s">
        <v>18</v>
      </c>
      <c r="C1109" t="s">
        <v>4</v>
      </c>
      <c r="D1109">
        <v>115491.26</v>
      </c>
      <c r="E1109">
        <v>113504.92</v>
      </c>
      <c r="F1109">
        <v>24</v>
      </c>
      <c r="G1109">
        <v>115491.26</v>
      </c>
      <c r="H1109">
        <v>113504.92</v>
      </c>
      <c r="J1109" s="31">
        <f>VLOOKUP(Datos[[#This Row],[Mes]],$M$2:$N$13,2,FALSE)</f>
        <v>44562</v>
      </c>
      <c r="K1109" s="31" t="str">
        <f>VLOOKUP(Datos[[#This Row],[Region]],$P$7:$S$61,4,FALSE)</f>
        <v>24 - León</v>
      </c>
    </row>
    <row r="1110" spans="1:11" x14ac:dyDescent="0.25">
      <c r="A1110" t="s">
        <v>100</v>
      </c>
      <c r="B1110" t="s">
        <v>18</v>
      </c>
      <c r="C1110" t="s">
        <v>5</v>
      </c>
      <c r="D1110">
        <v>79291.89</v>
      </c>
      <c r="E1110">
        <v>77928.149999999994</v>
      </c>
      <c r="F1110">
        <v>24</v>
      </c>
      <c r="G1110">
        <v>79291.89</v>
      </c>
      <c r="H1110">
        <v>77928.149999999994</v>
      </c>
      <c r="J1110" s="31">
        <f>VLOOKUP(Datos[[#This Row],[Mes]],$M$2:$N$13,2,FALSE)</f>
        <v>44593</v>
      </c>
      <c r="K1110" s="31" t="str">
        <f>VLOOKUP(Datos[[#This Row],[Region]],$P$7:$S$61,4,FALSE)</f>
        <v>24 - León</v>
      </c>
    </row>
    <row r="1111" spans="1:11" x14ac:dyDescent="0.25">
      <c r="A1111" t="s">
        <v>100</v>
      </c>
      <c r="B1111" t="s">
        <v>18</v>
      </c>
      <c r="C1111" t="s">
        <v>6</v>
      </c>
      <c r="D1111">
        <v>142078.07999999999</v>
      </c>
      <c r="E1111">
        <v>139634.48000000001</v>
      </c>
      <c r="F1111">
        <v>24</v>
      </c>
      <c r="G1111">
        <v>142078.07999999999</v>
      </c>
      <c r="H1111">
        <v>139634.48000000001</v>
      </c>
      <c r="J1111" s="31">
        <f>VLOOKUP(Datos[[#This Row],[Mes]],$M$2:$N$13,2,FALSE)</f>
        <v>44621</v>
      </c>
      <c r="K1111" s="31" t="str">
        <f>VLOOKUP(Datos[[#This Row],[Region]],$P$7:$S$61,4,FALSE)</f>
        <v>24 - León</v>
      </c>
    </row>
    <row r="1112" spans="1:11" x14ac:dyDescent="0.25">
      <c r="A1112" t="s">
        <v>100</v>
      </c>
      <c r="B1112" t="s">
        <v>18</v>
      </c>
      <c r="C1112" t="s">
        <v>7</v>
      </c>
      <c r="D1112">
        <v>138024.04</v>
      </c>
      <c r="E1112">
        <v>135650.16</v>
      </c>
      <c r="F1112">
        <v>24</v>
      </c>
      <c r="G1112">
        <v>138024.04</v>
      </c>
      <c r="H1112">
        <v>135650.16</v>
      </c>
      <c r="J1112" s="31">
        <f>VLOOKUP(Datos[[#This Row],[Mes]],$M$2:$N$13,2,FALSE)</f>
        <v>44652</v>
      </c>
      <c r="K1112" s="31" t="str">
        <f>VLOOKUP(Datos[[#This Row],[Region]],$P$7:$S$61,4,FALSE)</f>
        <v>24 - León</v>
      </c>
    </row>
    <row r="1113" spans="1:11" x14ac:dyDescent="0.25">
      <c r="A1113" t="s">
        <v>100</v>
      </c>
      <c r="B1113" t="s">
        <v>18</v>
      </c>
      <c r="C1113" t="s">
        <v>8</v>
      </c>
      <c r="D1113">
        <v>76477.52</v>
      </c>
      <c r="E1113">
        <v>75162.179999999993</v>
      </c>
      <c r="F1113">
        <v>24</v>
      </c>
      <c r="G1113">
        <v>76477.52</v>
      </c>
      <c r="H1113">
        <v>75162.179999999993</v>
      </c>
      <c r="J1113" s="31">
        <f>VLOOKUP(Datos[[#This Row],[Mes]],$M$2:$N$13,2,FALSE)</f>
        <v>44682</v>
      </c>
      <c r="K1113" s="31" t="str">
        <f>VLOOKUP(Datos[[#This Row],[Region]],$P$7:$S$61,4,FALSE)</f>
        <v>24 - León</v>
      </c>
    </row>
    <row r="1114" spans="1:11" x14ac:dyDescent="0.25">
      <c r="A1114" t="s">
        <v>100</v>
      </c>
      <c r="B1114" t="s">
        <v>18</v>
      </c>
      <c r="C1114" t="s">
        <v>9</v>
      </c>
      <c r="D1114">
        <v>72564.63</v>
      </c>
      <c r="E1114">
        <v>71316.59</v>
      </c>
      <c r="F1114">
        <v>24</v>
      </c>
      <c r="G1114">
        <v>72564.63</v>
      </c>
      <c r="H1114">
        <v>71316.59</v>
      </c>
      <c r="J1114" s="31">
        <f>VLOOKUP(Datos[[#This Row],[Mes]],$M$2:$N$13,2,FALSE)</f>
        <v>44713</v>
      </c>
      <c r="K1114" s="31" t="str">
        <f>VLOOKUP(Datos[[#This Row],[Region]],$P$7:$S$61,4,FALSE)</f>
        <v>24 - León</v>
      </c>
    </row>
    <row r="1115" spans="1:11" x14ac:dyDescent="0.25">
      <c r="A1115" t="s">
        <v>99</v>
      </c>
      <c r="B1115" t="s">
        <v>18</v>
      </c>
      <c r="C1115" t="s">
        <v>4</v>
      </c>
      <c r="D1115">
        <v>162270.01</v>
      </c>
      <c r="E1115">
        <v>159479.13</v>
      </c>
      <c r="F1115">
        <v>25</v>
      </c>
      <c r="G1115">
        <v>162270.01</v>
      </c>
      <c r="H1115">
        <v>159479.13</v>
      </c>
      <c r="J1115" s="31">
        <f>VLOOKUP(Datos[[#This Row],[Mes]],$M$2:$N$13,2,FALSE)</f>
        <v>44562</v>
      </c>
      <c r="K1115" s="31" t="str">
        <f>VLOOKUP(Datos[[#This Row],[Region]],$P$7:$S$61,4,FALSE)</f>
        <v>25 - Lleida</v>
      </c>
    </row>
    <row r="1116" spans="1:11" x14ac:dyDescent="0.25">
      <c r="A1116" t="s">
        <v>99</v>
      </c>
      <c r="B1116" t="s">
        <v>18</v>
      </c>
      <c r="C1116" t="s">
        <v>5</v>
      </c>
      <c r="D1116">
        <v>131716.69</v>
      </c>
      <c r="E1116">
        <v>129451.29</v>
      </c>
      <c r="F1116">
        <v>25</v>
      </c>
      <c r="G1116">
        <v>131716.69</v>
      </c>
      <c r="H1116">
        <v>129451.29</v>
      </c>
      <c r="J1116" s="31">
        <f>VLOOKUP(Datos[[#This Row],[Mes]],$M$2:$N$13,2,FALSE)</f>
        <v>44593</v>
      </c>
      <c r="K1116" s="31" t="str">
        <f>VLOOKUP(Datos[[#This Row],[Region]],$P$7:$S$61,4,FALSE)</f>
        <v>25 - Lleida</v>
      </c>
    </row>
    <row r="1117" spans="1:11" x14ac:dyDescent="0.25">
      <c r="A1117" t="s">
        <v>99</v>
      </c>
      <c r="B1117" t="s">
        <v>18</v>
      </c>
      <c r="C1117" t="s">
        <v>6</v>
      </c>
      <c r="D1117">
        <v>200050.08</v>
      </c>
      <c r="E1117">
        <v>196609.42</v>
      </c>
      <c r="F1117">
        <v>25</v>
      </c>
      <c r="G1117">
        <v>200050.08</v>
      </c>
      <c r="H1117">
        <v>196609.42</v>
      </c>
      <c r="J1117" s="31">
        <f>VLOOKUP(Datos[[#This Row],[Mes]],$M$2:$N$13,2,FALSE)</f>
        <v>44621</v>
      </c>
      <c r="K1117" s="31" t="str">
        <f>VLOOKUP(Datos[[#This Row],[Region]],$P$7:$S$61,4,FALSE)</f>
        <v>25 - Lleida</v>
      </c>
    </row>
    <row r="1118" spans="1:11" x14ac:dyDescent="0.25">
      <c r="A1118" t="s">
        <v>99</v>
      </c>
      <c r="B1118" t="s">
        <v>18</v>
      </c>
      <c r="C1118" t="s">
        <v>7</v>
      </c>
      <c r="D1118">
        <v>318862</v>
      </c>
      <c r="E1118">
        <v>313377.89</v>
      </c>
      <c r="F1118">
        <v>25</v>
      </c>
      <c r="G1118">
        <v>318862</v>
      </c>
      <c r="H1118">
        <v>313377.89</v>
      </c>
      <c r="J1118" s="31">
        <f>VLOOKUP(Datos[[#This Row],[Mes]],$M$2:$N$13,2,FALSE)</f>
        <v>44652</v>
      </c>
      <c r="K1118" s="31" t="str">
        <f>VLOOKUP(Datos[[#This Row],[Region]],$P$7:$S$61,4,FALSE)</f>
        <v>25 - Lleida</v>
      </c>
    </row>
    <row r="1119" spans="1:11" x14ac:dyDescent="0.25">
      <c r="A1119" t="s">
        <v>99</v>
      </c>
      <c r="B1119" t="s">
        <v>18</v>
      </c>
      <c r="C1119" t="s">
        <v>8</v>
      </c>
      <c r="D1119">
        <v>464552.02</v>
      </c>
      <c r="E1119">
        <v>456562.18</v>
      </c>
      <c r="F1119">
        <v>25</v>
      </c>
      <c r="G1119">
        <v>464552.02</v>
      </c>
      <c r="H1119">
        <v>456562.18</v>
      </c>
      <c r="J1119" s="31">
        <f>VLOOKUP(Datos[[#This Row],[Mes]],$M$2:$N$13,2,FALSE)</f>
        <v>44682</v>
      </c>
      <c r="K1119" s="31" t="str">
        <f>VLOOKUP(Datos[[#This Row],[Region]],$P$7:$S$61,4,FALSE)</f>
        <v>25 - Lleida</v>
      </c>
    </row>
    <row r="1120" spans="1:11" x14ac:dyDescent="0.25">
      <c r="A1120" t="s">
        <v>99</v>
      </c>
      <c r="B1120" t="s">
        <v>18</v>
      </c>
      <c r="C1120" t="s">
        <v>9</v>
      </c>
      <c r="D1120">
        <v>382193.7</v>
      </c>
      <c r="E1120">
        <v>375620.34</v>
      </c>
      <c r="F1120">
        <v>25</v>
      </c>
      <c r="G1120">
        <v>382193.7</v>
      </c>
      <c r="H1120">
        <v>375620.34</v>
      </c>
      <c r="J1120" s="31">
        <f>VLOOKUP(Datos[[#This Row],[Mes]],$M$2:$N$13,2,FALSE)</f>
        <v>44713</v>
      </c>
      <c r="K1120" s="31" t="str">
        <f>VLOOKUP(Datos[[#This Row],[Region]],$P$7:$S$61,4,FALSE)</f>
        <v>25 - Lleida</v>
      </c>
    </row>
    <row r="1121" spans="1:11" x14ac:dyDescent="0.25">
      <c r="A1121" t="s">
        <v>91</v>
      </c>
      <c r="B1121" t="s">
        <v>18</v>
      </c>
      <c r="C1121" t="s">
        <v>4</v>
      </c>
      <c r="D1121">
        <v>13417.86</v>
      </c>
      <c r="E1121">
        <v>13187.09</v>
      </c>
      <c r="F1121">
        <v>26</v>
      </c>
      <c r="G1121">
        <v>13417.86</v>
      </c>
      <c r="H1121">
        <v>13187.09</v>
      </c>
      <c r="J1121" s="31">
        <f>VLOOKUP(Datos[[#This Row],[Mes]],$M$2:$N$13,2,FALSE)</f>
        <v>44562</v>
      </c>
      <c r="K1121" s="31" t="str">
        <f>VLOOKUP(Datos[[#This Row],[Region]],$P$7:$S$61,4,FALSE)</f>
        <v>26 - Rioja, La</v>
      </c>
    </row>
    <row r="1122" spans="1:11" x14ac:dyDescent="0.25">
      <c r="A1122" t="s">
        <v>91</v>
      </c>
      <c r="B1122" t="s">
        <v>18</v>
      </c>
      <c r="C1122" t="s">
        <v>5</v>
      </c>
      <c r="D1122">
        <v>10656.9</v>
      </c>
      <c r="E1122">
        <v>10473.61</v>
      </c>
      <c r="F1122">
        <v>26</v>
      </c>
      <c r="G1122">
        <v>10656.9</v>
      </c>
      <c r="H1122">
        <v>10473.61</v>
      </c>
      <c r="J1122" s="31">
        <f>VLOOKUP(Datos[[#This Row],[Mes]],$M$2:$N$13,2,FALSE)</f>
        <v>44593</v>
      </c>
      <c r="K1122" s="31" t="str">
        <f>VLOOKUP(Datos[[#This Row],[Region]],$P$7:$S$61,4,FALSE)</f>
        <v>26 - Rioja, La</v>
      </c>
    </row>
    <row r="1123" spans="1:11" x14ac:dyDescent="0.25">
      <c r="A1123" t="s">
        <v>91</v>
      </c>
      <c r="B1123" t="s">
        <v>18</v>
      </c>
      <c r="C1123" t="s">
        <v>6</v>
      </c>
      <c r="D1123">
        <v>16284.86</v>
      </c>
      <c r="E1123">
        <v>16004.78</v>
      </c>
      <c r="F1123">
        <v>26</v>
      </c>
      <c r="G1123">
        <v>16284.86</v>
      </c>
      <c r="H1123">
        <v>16004.78</v>
      </c>
      <c r="J1123" s="31">
        <f>VLOOKUP(Datos[[#This Row],[Mes]],$M$2:$N$13,2,FALSE)</f>
        <v>44621</v>
      </c>
      <c r="K1123" s="31" t="str">
        <f>VLOOKUP(Datos[[#This Row],[Region]],$P$7:$S$61,4,FALSE)</f>
        <v>26 - Rioja, La</v>
      </c>
    </row>
    <row r="1124" spans="1:11" x14ac:dyDescent="0.25">
      <c r="A1124" t="s">
        <v>91</v>
      </c>
      <c r="B1124" t="s">
        <v>18</v>
      </c>
      <c r="C1124" t="s">
        <v>7</v>
      </c>
      <c r="D1124">
        <v>13232.03</v>
      </c>
      <c r="E1124">
        <v>13004.45</v>
      </c>
      <c r="F1124">
        <v>26</v>
      </c>
      <c r="G1124">
        <v>13232.03</v>
      </c>
      <c r="H1124">
        <v>13004.45</v>
      </c>
      <c r="J1124" s="31">
        <f>VLOOKUP(Datos[[#This Row],[Mes]],$M$2:$N$13,2,FALSE)</f>
        <v>44652</v>
      </c>
      <c r="K1124" s="31" t="str">
        <f>VLOOKUP(Datos[[#This Row],[Region]],$P$7:$S$61,4,FALSE)</f>
        <v>26 - Rioja, La</v>
      </c>
    </row>
    <row r="1125" spans="1:11" x14ac:dyDescent="0.25">
      <c r="A1125" t="s">
        <v>91</v>
      </c>
      <c r="B1125" t="s">
        <v>18</v>
      </c>
      <c r="C1125" t="s">
        <v>8</v>
      </c>
      <c r="D1125">
        <v>11388.53</v>
      </c>
      <c r="E1125">
        <v>11192.66</v>
      </c>
      <c r="F1125">
        <v>26</v>
      </c>
      <c r="G1125">
        <v>11388.53</v>
      </c>
      <c r="H1125">
        <v>11192.66</v>
      </c>
      <c r="J1125" s="31">
        <f>VLOOKUP(Datos[[#This Row],[Mes]],$M$2:$N$13,2,FALSE)</f>
        <v>44682</v>
      </c>
      <c r="K1125" s="31" t="str">
        <f>VLOOKUP(Datos[[#This Row],[Region]],$P$7:$S$61,4,FALSE)</f>
        <v>26 - Rioja, La</v>
      </c>
    </row>
    <row r="1126" spans="1:11" x14ac:dyDescent="0.25">
      <c r="A1126" t="s">
        <v>91</v>
      </c>
      <c r="B1126" t="s">
        <v>18</v>
      </c>
      <c r="C1126" t="s">
        <v>9</v>
      </c>
      <c r="D1126">
        <v>6623.06</v>
      </c>
      <c r="E1126">
        <v>6509.15</v>
      </c>
      <c r="F1126">
        <v>26</v>
      </c>
      <c r="G1126">
        <v>6623.06</v>
      </c>
      <c r="H1126">
        <v>6509.15</v>
      </c>
      <c r="J1126" s="31">
        <f>VLOOKUP(Datos[[#This Row],[Mes]],$M$2:$N$13,2,FALSE)</f>
        <v>44713</v>
      </c>
      <c r="K1126" s="31" t="str">
        <f>VLOOKUP(Datos[[#This Row],[Region]],$P$7:$S$61,4,FALSE)</f>
        <v>26 - Rioja, La</v>
      </c>
    </row>
    <row r="1127" spans="1:11" x14ac:dyDescent="0.25">
      <c r="A1127" t="s">
        <v>57</v>
      </c>
      <c r="B1127" t="s">
        <v>18</v>
      </c>
      <c r="C1127" t="s">
        <v>4</v>
      </c>
      <c r="D1127">
        <v>353431.42</v>
      </c>
      <c r="E1127">
        <v>347352.75</v>
      </c>
      <c r="F1127">
        <v>27</v>
      </c>
      <c r="G1127">
        <v>353431.42</v>
      </c>
      <c r="H1127">
        <v>347352.75</v>
      </c>
      <c r="J1127" s="31">
        <f>VLOOKUP(Datos[[#This Row],[Mes]],$M$2:$N$13,2,FALSE)</f>
        <v>44562</v>
      </c>
      <c r="K1127" s="31" t="str">
        <f>VLOOKUP(Datos[[#This Row],[Region]],$P$7:$S$61,4,FALSE)</f>
        <v>27 - Lugo</v>
      </c>
    </row>
    <row r="1128" spans="1:11" x14ac:dyDescent="0.25">
      <c r="A1128" t="s">
        <v>57</v>
      </c>
      <c r="B1128" t="s">
        <v>18</v>
      </c>
      <c r="C1128" t="s">
        <v>5</v>
      </c>
      <c r="D1128">
        <v>265776.03999999998</v>
      </c>
      <c r="E1128">
        <v>261204.95</v>
      </c>
      <c r="F1128">
        <v>27</v>
      </c>
      <c r="G1128">
        <v>265776.03999999998</v>
      </c>
      <c r="H1128">
        <v>261204.95</v>
      </c>
      <c r="J1128" s="31">
        <f>VLOOKUP(Datos[[#This Row],[Mes]],$M$2:$N$13,2,FALSE)</f>
        <v>44593</v>
      </c>
      <c r="K1128" s="31" t="str">
        <f>VLOOKUP(Datos[[#This Row],[Region]],$P$7:$S$61,4,FALSE)</f>
        <v>27 - Lugo</v>
      </c>
    </row>
    <row r="1129" spans="1:11" x14ac:dyDescent="0.25">
      <c r="A1129" t="s">
        <v>57</v>
      </c>
      <c r="B1129" t="s">
        <v>18</v>
      </c>
      <c r="C1129" t="s">
        <v>6</v>
      </c>
      <c r="D1129">
        <v>398099.77</v>
      </c>
      <c r="E1129">
        <v>391252.85</v>
      </c>
      <c r="F1129">
        <v>27</v>
      </c>
      <c r="G1129">
        <v>398099.77</v>
      </c>
      <c r="H1129">
        <v>391252.85</v>
      </c>
      <c r="J1129" s="31">
        <f>VLOOKUP(Datos[[#This Row],[Mes]],$M$2:$N$13,2,FALSE)</f>
        <v>44621</v>
      </c>
      <c r="K1129" s="31" t="str">
        <f>VLOOKUP(Datos[[#This Row],[Region]],$P$7:$S$61,4,FALSE)</f>
        <v>27 - Lugo</v>
      </c>
    </row>
    <row r="1130" spans="1:11" x14ac:dyDescent="0.25">
      <c r="A1130" t="s">
        <v>57</v>
      </c>
      <c r="B1130" t="s">
        <v>18</v>
      </c>
      <c r="C1130" t="s">
        <v>7</v>
      </c>
      <c r="D1130">
        <v>211914.95</v>
      </c>
      <c r="E1130">
        <v>208270.22</v>
      </c>
      <c r="F1130">
        <v>27</v>
      </c>
      <c r="G1130">
        <v>211914.95</v>
      </c>
      <c r="H1130">
        <v>208270.22</v>
      </c>
      <c r="J1130" s="31">
        <f>VLOOKUP(Datos[[#This Row],[Mes]],$M$2:$N$13,2,FALSE)</f>
        <v>44652</v>
      </c>
      <c r="K1130" s="31" t="str">
        <f>VLOOKUP(Datos[[#This Row],[Region]],$P$7:$S$61,4,FALSE)</f>
        <v>27 - Lugo</v>
      </c>
    </row>
    <row r="1131" spans="1:11" x14ac:dyDescent="0.25">
      <c r="A1131" t="s">
        <v>57</v>
      </c>
      <c r="B1131" t="s">
        <v>18</v>
      </c>
      <c r="C1131" t="s">
        <v>8</v>
      </c>
      <c r="D1131">
        <v>219038.13</v>
      </c>
      <c r="E1131">
        <v>215270.89</v>
      </c>
      <c r="F1131">
        <v>27</v>
      </c>
      <c r="G1131">
        <v>219038.13</v>
      </c>
      <c r="H1131">
        <v>215270.89</v>
      </c>
      <c r="J1131" s="31">
        <f>VLOOKUP(Datos[[#This Row],[Mes]],$M$2:$N$13,2,FALSE)</f>
        <v>44682</v>
      </c>
      <c r="K1131" s="31" t="str">
        <f>VLOOKUP(Datos[[#This Row],[Region]],$P$7:$S$61,4,FALSE)</f>
        <v>27 - Lugo</v>
      </c>
    </row>
    <row r="1132" spans="1:11" x14ac:dyDescent="0.25">
      <c r="A1132" t="s">
        <v>57</v>
      </c>
      <c r="B1132" t="s">
        <v>18</v>
      </c>
      <c r="C1132" t="s">
        <v>9</v>
      </c>
      <c r="D1132">
        <v>113979.3</v>
      </c>
      <c r="E1132">
        <v>112018.97</v>
      </c>
      <c r="F1132">
        <v>27</v>
      </c>
      <c r="G1132">
        <v>113979.3</v>
      </c>
      <c r="H1132">
        <v>112018.97</v>
      </c>
      <c r="J1132" s="31">
        <f>VLOOKUP(Datos[[#This Row],[Mes]],$M$2:$N$13,2,FALSE)</f>
        <v>44713</v>
      </c>
      <c r="K1132" s="31" t="str">
        <f>VLOOKUP(Datos[[#This Row],[Region]],$P$7:$S$61,4,FALSE)</f>
        <v>27 - Lugo</v>
      </c>
    </row>
    <row r="1133" spans="1:11" x14ac:dyDescent="0.25">
      <c r="A1133" t="s">
        <v>98</v>
      </c>
      <c r="B1133" t="s">
        <v>18</v>
      </c>
      <c r="C1133" t="s">
        <v>4</v>
      </c>
      <c r="D1133">
        <v>9354.5300000000007</v>
      </c>
      <c r="E1133">
        <v>9193.64</v>
      </c>
      <c r="F1133">
        <v>28</v>
      </c>
      <c r="G1133">
        <v>9354.5300000000007</v>
      </c>
      <c r="H1133">
        <v>9193.64</v>
      </c>
      <c r="J1133" s="31">
        <f>VLOOKUP(Datos[[#This Row],[Mes]],$M$2:$N$13,2,FALSE)</f>
        <v>44562</v>
      </c>
      <c r="K1133" s="31" t="str">
        <f>VLOOKUP(Datos[[#This Row],[Region]],$P$7:$S$61,4,FALSE)</f>
        <v>28 - Madrid</v>
      </c>
    </row>
    <row r="1134" spans="1:11" x14ac:dyDescent="0.25">
      <c r="A1134" t="s">
        <v>98</v>
      </c>
      <c r="B1134" t="s">
        <v>18</v>
      </c>
      <c r="C1134" t="s">
        <v>5</v>
      </c>
      <c r="D1134">
        <v>12996.88</v>
      </c>
      <c r="E1134">
        <v>12773.35</v>
      </c>
      <c r="F1134">
        <v>28</v>
      </c>
      <c r="G1134">
        <v>12996.88</v>
      </c>
      <c r="H1134">
        <v>12773.35</v>
      </c>
      <c r="J1134" s="31">
        <f>VLOOKUP(Datos[[#This Row],[Mes]],$M$2:$N$13,2,FALSE)</f>
        <v>44593</v>
      </c>
      <c r="K1134" s="31" t="str">
        <f>VLOOKUP(Datos[[#This Row],[Region]],$P$7:$S$61,4,FALSE)</f>
        <v>28 - Madrid</v>
      </c>
    </row>
    <row r="1135" spans="1:11" x14ac:dyDescent="0.25">
      <c r="A1135" t="s">
        <v>98</v>
      </c>
      <c r="B1135" t="s">
        <v>18</v>
      </c>
      <c r="C1135" t="s">
        <v>6</v>
      </c>
      <c r="D1135">
        <v>25030.93</v>
      </c>
      <c r="E1135">
        <v>24600.42</v>
      </c>
      <c r="F1135">
        <v>28</v>
      </c>
      <c r="G1135">
        <v>25030.93</v>
      </c>
      <c r="H1135">
        <v>24600.42</v>
      </c>
      <c r="J1135" s="31">
        <f>VLOOKUP(Datos[[#This Row],[Mes]],$M$2:$N$13,2,FALSE)</f>
        <v>44621</v>
      </c>
      <c r="K1135" s="31" t="str">
        <f>VLOOKUP(Datos[[#This Row],[Region]],$P$7:$S$61,4,FALSE)</f>
        <v>28 - Madrid</v>
      </c>
    </row>
    <row r="1136" spans="1:11" x14ac:dyDescent="0.25">
      <c r="A1136" t="s">
        <v>98</v>
      </c>
      <c r="B1136" t="s">
        <v>18</v>
      </c>
      <c r="C1136" t="s">
        <v>7</v>
      </c>
      <c r="D1136">
        <v>24434.6</v>
      </c>
      <c r="E1136">
        <v>24014.35</v>
      </c>
      <c r="F1136">
        <v>28</v>
      </c>
      <c r="G1136">
        <v>24434.6</v>
      </c>
      <c r="H1136">
        <v>24014.35</v>
      </c>
      <c r="J1136" s="31">
        <f>VLOOKUP(Datos[[#This Row],[Mes]],$M$2:$N$13,2,FALSE)</f>
        <v>44652</v>
      </c>
      <c r="K1136" s="31" t="str">
        <f>VLOOKUP(Datos[[#This Row],[Region]],$P$7:$S$61,4,FALSE)</f>
        <v>28 - Madrid</v>
      </c>
    </row>
    <row r="1137" spans="1:11" x14ac:dyDescent="0.25">
      <c r="A1137" t="s">
        <v>98</v>
      </c>
      <c r="B1137" t="s">
        <v>18</v>
      </c>
      <c r="C1137" t="s">
        <v>8</v>
      </c>
      <c r="D1137">
        <v>5579.58</v>
      </c>
      <c r="E1137">
        <v>5483.62</v>
      </c>
      <c r="F1137">
        <v>28</v>
      </c>
      <c r="G1137">
        <v>5579.58</v>
      </c>
      <c r="H1137">
        <v>5483.62</v>
      </c>
      <c r="J1137" s="31">
        <f>VLOOKUP(Datos[[#This Row],[Mes]],$M$2:$N$13,2,FALSE)</f>
        <v>44682</v>
      </c>
      <c r="K1137" s="31" t="str">
        <f>VLOOKUP(Datos[[#This Row],[Region]],$P$7:$S$61,4,FALSE)</f>
        <v>28 - Madrid</v>
      </c>
    </row>
    <row r="1138" spans="1:11" x14ac:dyDescent="0.25">
      <c r="A1138" t="s">
        <v>98</v>
      </c>
      <c r="B1138" t="s">
        <v>18</v>
      </c>
      <c r="C1138" t="s">
        <v>9</v>
      </c>
      <c r="D1138">
        <v>7377.77</v>
      </c>
      <c r="E1138">
        <v>7250.88</v>
      </c>
      <c r="F1138">
        <v>28</v>
      </c>
      <c r="G1138">
        <v>7377.77</v>
      </c>
      <c r="H1138">
        <v>7250.88</v>
      </c>
      <c r="J1138" s="31">
        <f>VLOOKUP(Datos[[#This Row],[Mes]],$M$2:$N$13,2,FALSE)</f>
        <v>44713</v>
      </c>
      <c r="K1138" s="31" t="str">
        <f>VLOOKUP(Datos[[#This Row],[Region]],$P$7:$S$61,4,FALSE)</f>
        <v>28 - Madrid</v>
      </c>
    </row>
    <row r="1139" spans="1:11" x14ac:dyDescent="0.25">
      <c r="A1139" t="s">
        <v>97</v>
      </c>
      <c r="B1139" t="s">
        <v>18</v>
      </c>
      <c r="C1139" t="s">
        <v>4</v>
      </c>
      <c r="D1139">
        <v>21450.79</v>
      </c>
      <c r="E1139">
        <v>21081.86</v>
      </c>
      <c r="F1139">
        <v>29</v>
      </c>
      <c r="G1139">
        <v>21450.79</v>
      </c>
      <c r="H1139">
        <v>21081.86</v>
      </c>
      <c r="J1139" s="31">
        <f>VLOOKUP(Datos[[#This Row],[Mes]],$M$2:$N$13,2,FALSE)</f>
        <v>44562</v>
      </c>
      <c r="K1139" s="31" t="str">
        <f>VLOOKUP(Datos[[#This Row],[Region]],$P$7:$S$61,4,FALSE)</f>
        <v>29 - Málaga</v>
      </c>
    </row>
    <row r="1140" spans="1:11" x14ac:dyDescent="0.25">
      <c r="A1140" t="s">
        <v>97</v>
      </c>
      <c r="B1140" t="s">
        <v>18</v>
      </c>
      <c r="C1140" t="s">
        <v>5</v>
      </c>
      <c r="D1140">
        <v>29386.91</v>
      </c>
      <c r="E1140">
        <v>28881.48</v>
      </c>
      <c r="F1140">
        <v>29</v>
      </c>
      <c r="G1140">
        <v>29386.91</v>
      </c>
      <c r="H1140">
        <v>28881.48</v>
      </c>
      <c r="J1140" s="31">
        <f>VLOOKUP(Datos[[#This Row],[Mes]],$M$2:$N$13,2,FALSE)</f>
        <v>44593</v>
      </c>
      <c r="K1140" s="31" t="str">
        <f>VLOOKUP(Datos[[#This Row],[Region]],$P$7:$S$61,4,FALSE)</f>
        <v>29 - Málaga</v>
      </c>
    </row>
    <row r="1141" spans="1:11" x14ac:dyDescent="0.25">
      <c r="A1141" t="s">
        <v>97</v>
      </c>
      <c r="B1141" t="s">
        <v>18</v>
      </c>
      <c r="C1141" t="s">
        <v>6</v>
      </c>
      <c r="D1141">
        <v>37750.49</v>
      </c>
      <c r="E1141">
        <v>37101.22</v>
      </c>
      <c r="F1141">
        <v>29</v>
      </c>
      <c r="G1141">
        <v>37750.49</v>
      </c>
      <c r="H1141">
        <v>37101.22</v>
      </c>
      <c r="J1141" s="31">
        <f>VLOOKUP(Datos[[#This Row],[Mes]],$M$2:$N$13,2,FALSE)</f>
        <v>44621</v>
      </c>
      <c r="K1141" s="31" t="str">
        <f>VLOOKUP(Datos[[#This Row],[Region]],$P$7:$S$61,4,FALSE)</f>
        <v>29 - Málaga</v>
      </c>
    </row>
    <row r="1142" spans="1:11" x14ac:dyDescent="0.25">
      <c r="A1142" t="s">
        <v>97</v>
      </c>
      <c r="B1142" t="s">
        <v>18</v>
      </c>
      <c r="C1142" t="s">
        <v>7</v>
      </c>
      <c r="D1142">
        <v>33183.75</v>
      </c>
      <c r="E1142">
        <v>32613.02</v>
      </c>
      <c r="F1142">
        <v>29</v>
      </c>
      <c r="G1142">
        <v>33183.75</v>
      </c>
      <c r="H1142">
        <v>32613.02</v>
      </c>
      <c r="J1142" s="31">
        <f>VLOOKUP(Datos[[#This Row],[Mes]],$M$2:$N$13,2,FALSE)</f>
        <v>44652</v>
      </c>
      <c r="K1142" s="31" t="str">
        <f>VLOOKUP(Datos[[#This Row],[Region]],$P$7:$S$61,4,FALSE)</f>
        <v>29 - Málaga</v>
      </c>
    </row>
    <row r="1143" spans="1:11" x14ac:dyDescent="0.25">
      <c r="A1143" t="s">
        <v>97</v>
      </c>
      <c r="B1143" t="s">
        <v>18</v>
      </c>
      <c r="C1143" t="s">
        <v>8</v>
      </c>
      <c r="D1143">
        <v>38054.67</v>
      </c>
      <c r="E1143">
        <v>37400.17</v>
      </c>
      <c r="F1143">
        <v>29</v>
      </c>
      <c r="G1143">
        <v>38054.67</v>
      </c>
      <c r="H1143">
        <v>37400.17</v>
      </c>
      <c r="J1143" s="31">
        <f>VLOOKUP(Datos[[#This Row],[Mes]],$M$2:$N$13,2,FALSE)</f>
        <v>44682</v>
      </c>
      <c r="K1143" s="31" t="str">
        <f>VLOOKUP(Datos[[#This Row],[Region]],$P$7:$S$61,4,FALSE)</f>
        <v>29 - Málaga</v>
      </c>
    </row>
    <row r="1144" spans="1:11" x14ac:dyDescent="0.25">
      <c r="A1144" t="s">
        <v>97</v>
      </c>
      <c r="B1144" t="s">
        <v>18</v>
      </c>
      <c r="C1144" t="s">
        <v>9</v>
      </c>
      <c r="D1144">
        <v>25039.62</v>
      </c>
      <c r="E1144">
        <v>24608.959999999999</v>
      </c>
      <c r="F1144">
        <v>29</v>
      </c>
      <c r="G1144">
        <v>25039.62</v>
      </c>
      <c r="H1144">
        <v>24608.959999999999</v>
      </c>
      <c r="J1144" s="31">
        <f>VLOOKUP(Datos[[#This Row],[Mes]],$M$2:$N$13,2,FALSE)</f>
        <v>44713</v>
      </c>
      <c r="K1144" s="31" t="str">
        <f>VLOOKUP(Datos[[#This Row],[Region]],$P$7:$S$61,4,FALSE)</f>
        <v>29 - Málaga</v>
      </c>
    </row>
    <row r="1145" spans="1:11" x14ac:dyDescent="0.25">
      <c r="A1145" t="s">
        <v>59</v>
      </c>
      <c r="B1145" t="s">
        <v>18</v>
      </c>
      <c r="C1145" t="s">
        <v>4</v>
      </c>
      <c r="D1145">
        <v>5660.02</v>
      </c>
      <c r="E1145">
        <v>5562.67</v>
      </c>
      <c r="F1145">
        <v>30</v>
      </c>
      <c r="G1145">
        <v>5660.02</v>
      </c>
      <c r="H1145">
        <v>5562.67</v>
      </c>
      <c r="J1145" s="31">
        <f>VLOOKUP(Datos[[#This Row],[Mes]],$M$2:$N$13,2,FALSE)</f>
        <v>44562</v>
      </c>
      <c r="K1145" s="31" t="str">
        <f>VLOOKUP(Datos[[#This Row],[Region]],$P$7:$S$61,4,FALSE)</f>
        <v>30 - Murcia</v>
      </c>
    </row>
    <row r="1146" spans="1:11" x14ac:dyDescent="0.25">
      <c r="A1146" t="s">
        <v>59</v>
      </c>
      <c r="B1146" t="s">
        <v>18</v>
      </c>
      <c r="C1146" t="s">
        <v>5</v>
      </c>
      <c r="D1146">
        <v>4834.78</v>
      </c>
      <c r="E1146">
        <v>4751.63</v>
      </c>
      <c r="F1146">
        <v>30</v>
      </c>
      <c r="G1146">
        <v>4834.78</v>
      </c>
      <c r="H1146">
        <v>4751.63</v>
      </c>
      <c r="J1146" s="31">
        <f>VLOOKUP(Datos[[#This Row],[Mes]],$M$2:$N$13,2,FALSE)</f>
        <v>44593</v>
      </c>
      <c r="K1146" s="31" t="str">
        <f>VLOOKUP(Datos[[#This Row],[Region]],$P$7:$S$61,4,FALSE)</f>
        <v>30 - Murcia</v>
      </c>
    </row>
    <row r="1147" spans="1:11" x14ac:dyDescent="0.25">
      <c r="A1147" t="s">
        <v>59</v>
      </c>
      <c r="B1147" t="s">
        <v>18</v>
      </c>
      <c r="C1147" t="s">
        <v>6</v>
      </c>
      <c r="D1147">
        <v>4900.59</v>
      </c>
      <c r="E1147">
        <v>4816.3</v>
      </c>
      <c r="F1147">
        <v>30</v>
      </c>
      <c r="G1147">
        <v>4900.59</v>
      </c>
      <c r="H1147">
        <v>4816.3</v>
      </c>
      <c r="J1147" s="31">
        <f>VLOOKUP(Datos[[#This Row],[Mes]],$M$2:$N$13,2,FALSE)</f>
        <v>44621</v>
      </c>
      <c r="K1147" s="31" t="str">
        <f>VLOOKUP(Datos[[#This Row],[Region]],$P$7:$S$61,4,FALSE)</f>
        <v>30 - Murcia</v>
      </c>
    </row>
    <row r="1148" spans="1:11" x14ac:dyDescent="0.25">
      <c r="A1148" t="s">
        <v>59</v>
      </c>
      <c r="B1148" t="s">
        <v>18</v>
      </c>
      <c r="C1148" t="s">
        <v>7</v>
      </c>
      <c r="D1148">
        <v>8989.7900000000009</v>
      </c>
      <c r="E1148">
        <v>8835.17</v>
      </c>
      <c r="F1148">
        <v>30</v>
      </c>
      <c r="G1148">
        <v>8989.7900000000009</v>
      </c>
      <c r="H1148">
        <v>8835.17</v>
      </c>
      <c r="J1148" s="31">
        <f>VLOOKUP(Datos[[#This Row],[Mes]],$M$2:$N$13,2,FALSE)</f>
        <v>44652</v>
      </c>
      <c r="K1148" s="31" t="str">
        <f>VLOOKUP(Datos[[#This Row],[Region]],$P$7:$S$61,4,FALSE)</f>
        <v>30 - Murcia</v>
      </c>
    </row>
    <row r="1149" spans="1:11" x14ac:dyDescent="0.25">
      <c r="A1149" t="s">
        <v>59</v>
      </c>
      <c r="B1149" t="s">
        <v>18</v>
      </c>
      <c r="C1149" t="s">
        <v>8</v>
      </c>
      <c r="D1149">
        <v>10238.61</v>
      </c>
      <c r="E1149">
        <v>10062.52</v>
      </c>
      <c r="F1149">
        <v>30</v>
      </c>
      <c r="G1149">
        <v>10238.61</v>
      </c>
      <c r="H1149">
        <v>10062.52</v>
      </c>
      <c r="J1149" s="31">
        <f>VLOOKUP(Datos[[#This Row],[Mes]],$M$2:$N$13,2,FALSE)</f>
        <v>44682</v>
      </c>
      <c r="K1149" s="31" t="str">
        <f>VLOOKUP(Datos[[#This Row],[Region]],$P$7:$S$61,4,FALSE)</f>
        <v>30 - Murcia</v>
      </c>
    </row>
    <row r="1150" spans="1:11" x14ac:dyDescent="0.25">
      <c r="A1150" t="s">
        <v>59</v>
      </c>
      <c r="B1150" t="s">
        <v>18</v>
      </c>
      <c r="C1150" t="s">
        <v>9</v>
      </c>
      <c r="D1150">
        <v>8487.35</v>
      </c>
      <c r="E1150">
        <v>8341.3799999999992</v>
      </c>
      <c r="F1150">
        <v>30</v>
      </c>
      <c r="G1150">
        <v>8487.35</v>
      </c>
      <c r="H1150">
        <v>8341.3799999999992</v>
      </c>
      <c r="J1150" s="31">
        <f>VLOOKUP(Datos[[#This Row],[Mes]],$M$2:$N$13,2,FALSE)</f>
        <v>44713</v>
      </c>
      <c r="K1150" s="31" t="str">
        <f>VLOOKUP(Datos[[#This Row],[Region]],$P$7:$S$61,4,FALSE)</f>
        <v>30 - Murcia</v>
      </c>
    </row>
    <row r="1151" spans="1:11" x14ac:dyDescent="0.25">
      <c r="A1151" t="s">
        <v>95</v>
      </c>
      <c r="B1151" t="s">
        <v>18</v>
      </c>
      <c r="C1151" t="s">
        <v>4</v>
      </c>
      <c r="D1151">
        <v>68357.990000000005</v>
      </c>
      <c r="E1151">
        <v>67182.3</v>
      </c>
      <c r="F1151">
        <v>31</v>
      </c>
      <c r="G1151">
        <v>68357.990000000005</v>
      </c>
      <c r="H1151">
        <v>67182.3</v>
      </c>
      <c r="J1151" s="31">
        <f>VLOOKUP(Datos[[#This Row],[Mes]],$M$2:$N$13,2,FALSE)</f>
        <v>44562</v>
      </c>
      <c r="K1151" s="31" t="str">
        <f>VLOOKUP(Datos[[#This Row],[Region]],$P$7:$S$61,4,FALSE)</f>
        <v>31 - Navarra</v>
      </c>
    </row>
    <row r="1152" spans="1:11" x14ac:dyDescent="0.25">
      <c r="A1152" t="s">
        <v>95</v>
      </c>
      <c r="B1152" t="s">
        <v>18</v>
      </c>
      <c r="C1152" t="s">
        <v>5</v>
      </c>
      <c r="D1152">
        <v>48216.31</v>
      </c>
      <c r="E1152">
        <v>47387.040000000001</v>
      </c>
      <c r="F1152">
        <v>31</v>
      </c>
      <c r="G1152">
        <v>48216.31</v>
      </c>
      <c r="H1152">
        <v>47387.040000000001</v>
      </c>
      <c r="J1152" s="31">
        <f>VLOOKUP(Datos[[#This Row],[Mes]],$M$2:$N$13,2,FALSE)</f>
        <v>44593</v>
      </c>
      <c r="K1152" s="31" t="str">
        <f>VLOOKUP(Datos[[#This Row],[Region]],$P$7:$S$61,4,FALSE)</f>
        <v>31 - Navarra</v>
      </c>
    </row>
    <row r="1153" spans="1:11" x14ac:dyDescent="0.25">
      <c r="A1153" t="s">
        <v>95</v>
      </c>
      <c r="B1153" t="s">
        <v>18</v>
      </c>
      <c r="C1153" t="s">
        <v>6</v>
      </c>
      <c r="D1153">
        <v>77852.89</v>
      </c>
      <c r="E1153">
        <v>76513.899999999994</v>
      </c>
      <c r="F1153">
        <v>31</v>
      </c>
      <c r="G1153">
        <v>77852.89</v>
      </c>
      <c r="H1153">
        <v>76513.899999999994</v>
      </c>
      <c r="J1153" s="31">
        <f>VLOOKUP(Datos[[#This Row],[Mes]],$M$2:$N$13,2,FALSE)</f>
        <v>44621</v>
      </c>
      <c r="K1153" s="31" t="str">
        <f>VLOOKUP(Datos[[#This Row],[Region]],$P$7:$S$61,4,FALSE)</f>
        <v>31 - Navarra</v>
      </c>
    </row>
    <row r="1154" spans="1:11" x14ac:dyDescent="0.25">
      <c r="A1154" t="s">
        <v>95</v>
      </c>
      <c r="B1154" t="s">
        <v>18</v>
      </c>
      <c r="C1154" t="s">
        <v>7</v>
      </c>
      <c r="D1154">
        <v>43133.14</v>
      </c>
      <c r="E1154">
        <v>42391.29</v>
      </c>
      <c r="F1154">
        <v>31</v>
      </c>
      <c r="G1154">
        <v>43133.14</v>
      </c>
      <c r="H1154">
        <v>42391.29</v>
      </c>
      <c r="J1154" s="31">
        <f>VLOOKUP(Datos[[#This Row],[Mes]],$M$2:$N$13,2,FALSE)</f>
        <v>44652</v>
      </c>
      <c r="K1154" s="31" t="str">
        <f>VLOOKUP(Datos[[#This Row],[Region]],$P$7:$S$61,4,FALSE)</f>
        <v>31 - Navarra</v>
      </c>
    </row>
    <row r="1155" spans="1:11" x14ac:dyDescent="0.25">
      <c r="A1155" t="s">
        <v>95</v>
      </c>
      <c r="B1155" t="s">
        <v>18</v>
      </c>
      <c r="C1155" t="s">
        <v>8</v>
      </c>
      <c r="D1155">
        <v>46273.83</v>
      </c>
      <c r="E1155">
        <v>45477.97</v>
      </c>
      <c r="F1155">
        <v>31</v>
      </c>
      <c r="G1155">
        <v>46273.83</v>
      </c>
      <c r="H1155">
        <v>45477.97</v>
      </c>
      <c r="J1155" s="31">
        <f>VLOOKUP(Datos[[#This Row],[Mes]],$M$2:$N$13,2,FALSE)</f>
        <v>44682</v>
      </c>
      <c r="K1155" s="31" t="str">
        <f>VLOOKUP(Datos[[#This Row],[Region]],$P$7:$S$61,4,FALSE)</f>
        <v>31 - Navarra</v>
      </c>
    </row>
    <row r="1156" spans="1:11" x14ac:dyDescent="0.25">
      <c r="A1156" t="s">
        <v>95</v>
      </c>
      <c r="B1156" t="s">
        <v>18</v>
      </c>
      <c r="C1156" t="s">
        <v>9</v>
      </c>
      <c r="D1156">
        <v>22677.439999999999</v>
      </c>
      <c r="E1156">
        <v>22287.41</v>
      </c>
      <c r="F1156">
        <v>31</v>
      </c>
      <c r="G1156">
        <v>22677.439999999999</v>
      </c>
      <c r="H1156">
        <v>22287.41</v>
      </c>
      <c r="J1156" s="31">
        <f>VLOOKUP(Datos[[#This Row],[Mes]],$M$2:$N$13,2,FALSE)</f>
        <v>44713</v>
      </c>
      <c r="K1156" s="31" t="str">
        <f>VLOOKUP(Datos[[#This Row],[Region]],$P$7:$S$61,4,FALSE)</f>
        <v>31 - Navarra</v>
      </c>
    </row>
    <row r="1157" spans="1:11" x14ac:dyDescent="0.25">
      <c r="A1157" t="s">
        <v>94</v>
      </c>
      <c r="B1157" t="s">
        <v>18</v>
      </c>
      <c r="C1157" t="s">
        <v>4</v>
      </c>
      <c r="D1157">
        <v>804675.19</v>
      </c>
      <c r="E1157">
        <v>790835.57</v>
      </c>
      <c r="F1157">
        <v>32</v>
      </c>
      <c r="G1157">
        <v>804675.19</v>
      </c>
      <c r="H1157">
        <v>790835.57</v>
      </c>
      <c r="J1157" s="31">
        <f>VLOOKUP(Datos[[#This Row],[Mes]],$M$2:$N$13,2,FALSE)</f>
        <v>44562</v>
      </c>
      <c r="K1157" s="31" t="str">
        <f>VLOOKUP(Datos[[#This Row],[Region]],$P$7:$S$61,4,FALSE)</f>
        <v>32 - Ourense</v>
      </c>
    </row>
    <row r="1158" spans="1:11" x14ac:dyDescent="0.25">
      <c r="A1158" t="s">
        <v>94</v>
      </c>
      <c r="B1158" t="s">
        <v>18</v>
      </c>
      <c r="C1158" t="s">
        <v>5</v>
      </c>
      <c r="D1158">
        <v>610674.75</v>
      </c>
      <c r="E1158">
        <v>600171.74</v>
      </c>
      <c r="F1158">
        <v>32</v>
      </c>
      <c r="G1158">
        <v>610674.75</v>
      </c>
      <c r="H1158">
        <v>600171.74</v>
      </c>
      <c r="J1158" s="31">
        <f>VLOOKUP(Datos[[#This Row],[Mes]],$M$2:$N$13,2,FALSE)</f>
        <v>44593</v>
      </c>
      <c r="K1158" s="31" t="str">
        <f>VLOOKUP(Datos[[#This Row],[Region]],$P$7:$S$61,4,FALSE)</f>
        <v>32 - Ourense</v>
      </c>
    </row>
    <row r="1159" spans="1:11" x14ac:dyDescent="0.25">
      <c r="A1159" t="s">
        <v>94</v>
      </c>
      <c r="B1159" t="s">
        <v>18</v>
      </c>
      <c r="C1159" t="s">
        <v>6</v>
      </c>
      <c r="D1159">
        <v>954405.46</v>
      </c>
      <c r="E1159">
        <v>937990.62</v>
      </c>
      <c r="F1159">
        <v>32</v>
      </c>
      <c r="G1159">
        <v>954405.46</v>
      </c>
      <c r="H1159">
        <v>937990.62</v>
      </c>
      <c r="J1159" s="31">
        <f>VLOOKUP(Datos[[#This Row],[Mes]],$M$2:$N$13,2,FALSE)</f>
        <v>44621</v>
      </c>
      <c r="K1159" s="31" t="str">
        <f>VLOOKUP(Datos[[#This Row],[Region]],$P$7:$S$61,4,FALSE)</f>
        <v>32 - Ourense</v>
      </c>
    </row>
    <row r="1160" spans="1:11" x14ac:dyDescent="0.25">
      <c r="A1160" t="s">
        <v>94</v>
      </c>
      <c r="B1160" t="s">
        <v>18</v>
      </c>
      <c r="C1160" t="s">
        <v>7</v>
      </c>
      <c r="D1160">
        <v>750035.44</v>
      </c>
      <c r="E1160">
        <v>737135.57</v>
      </c>
      <c r="F1160">
        <v>32</v>
      </c>
      <c r="G1160">
        <v>750035.44</v>
      </c>
      <c r="H1160">
        <v>737135.57</v>
      </c>
      <c r="J1160" s="31">
        <f>VLOOKUP(Datos[[#This Row],[Mes]],$M$2:$N$13,2,FALSE)</f>
        <v>44652</v>
      </c>
      <c r="K1160" s="31" t="str">
        <f>VLOOKUP(Datos[[#This Row],[Region]],$P$7:$S$61,4,FALSE)</f>
        <v>32 - Ourense</v>
      </c>
    </row>
    <row r="1161" spans="1:11" x14ac:dyDescent="0.25">
      <c r="A1161" t="s">
        <v>94</v>
      </c>
      <c r="B1161" t="s">
        <v>18</v>
      </c>
      <c r="C1161" t="s">
        <v>8</v>
      </c>
      <c r="D1161">
        <v>520369.31</v>
      </c>
      <c r="E1161">
        <v>511419.47</v>
      </c>
      <c r="F1161">
        <v>32</v>
      </c>
      <c r="G1161">
        <v>520369.31</v>
      </c>
      <c r="H1161">
        <v>511419.47</v>
      </c>
      <c r="J1161" s="31">
        <f>VLOOKUP(Datos[[#This Row],[Mes]],$M$2:$N$13,2,FALSE)</f>
        <v>44682</v>
      </c>
      <c r="K1161" s="31" t="str">
        <f>VLOOKUP(Datos[[#This Row],[Region]],$P$7:$S$61,4,FALSE)</f>
        <v>32 - Ourense</v>
      </c>
    </row>
    <row r="1162" spans="1:11" x14ac:dyDescent="0.25">
      <c r="A1162" t="s">
        <v>94</v>
      </c>
      <c r="B1162" t="s">
        <v>18</v>
      </c>
      <c r="C1162" t="s">
        <v>9</v>
      </c>
      <c r="D1162">
        <v>318750.28999999998</v>
      </c>
      <c r="E1162">
        <v>313268.09999999998</v>
      </c>
      <c r="F1162">
        <v>32</v>
      </c>
      <c r="G1162">
        <v>318750.28999999998</v>
      </c>
      <c r="H1162">
        <v>313268.09999999998</v>
      </c>
      <c r="J1162" s="31">
        <f>VLOOKUP(Datos[[#This Row],[Mes]],$M$2:$N$13,2,FALSE)</f>
        <v>44713</v>
      </c>
      <c r="K1162" s="31" t="str">
        <f>VLOOKUP(Datos[[#This Row],[Region]],$P$7:$S$61,4,FALSE)</f>
        <v>32 - Ourense</v>
      </c>
    </row>
    <row r="1163" spans="1:11" x14ac:dyDescent="0.25">
      <c r="A1163" t="s">
        <v>70</v>
      </c>
      <c r="B1163" t="s">
        <v>18</v>
      </c>
      <c r="C1163" t="s">
        <v>4</v>
      </c>
      <c r="D1163">
        <v>172212.77</v>
      </c>
      <c r="E1163">
        <v>169250.88</v>
      </c>
      <c r="F1163">
        <v>33</v>
      </c>
      <c r="G1163">
        <v>172212.77</v>
      </c>
      <c r="H1163">
        <v>169250.88</v>
      </c>
      <c r="J1163" s="31">
        <f>VLOOKUP(Datos[[#This Row],[Mes]],$M$2:$N$13,2,FALSE)</f>
        <v>44562</v>
      </c>
      <c r="K1163" s="31" t="str">
        <f>VLOOKUP(Datos[[#This Row],[Region]],$P$7:$S$61,4,FALSE)</f>
        <v>33 - Asturias</v>
      </c>
    </row>
    <row r="1164" spans="1:11" x14ac:dyDescent="0.25">
      <c r="A1164" t="s">
        <v>70</v>
      </c>
      <c r="B1164" t="s">
        <v>18</v>
      </c>
      <c r="C1164" t="s">
        <v>5</v>
      </c>
      <c r="D1164">
        <v>129453.83</v>
      </c>
      <c r="E1164">
        <v>127227.35</v>
      </c>
      <c r="F1164">
        <v>33</v>
      </c>
      <c r="G1164">
        <v>129453.83</v>
      </c>
      <c r="H1164">
        <v>127227.35</v>
      </c>
      <c r="J1164" s="31">
        <f>VLOOKUP(Datos[[#This Row],[Mes]],$M$2:$N$13,2,FALSE)</f>
        <v>44593</v>
      </c>
      <c r="K1164" s="31" t="str">
        <f>VLOOKUP(Datos[[#This Row],[Region]],$P$7:$S$61,4,FALSE)</f>
        <v>33 - Asturias</v>
      </c>
    </row>
    <row r="1165" spans="1:11" x14ac:dyDescent="0.25">
      <c r="A1165" t="s">
        <v>70</v>
      </c>
      <c r="B1165" t="s">
        <v>18</v>
      </c>
      <c r="C1165" t="s">
        <v>6</v>
      </c>
      <c r="D1165">
        <v>302757.44</v>
      </c>
      <c r="E1165">
        <v>297550.31</v>
      </c>
      <c r="F1165">
        <v>33</v>
      </c>
      <c r="G1165">
        <v>302757.44</v>
      </c>
      <c r="H1165">
        <v>297550.31</v>
      </c>
      <c r="J1165" s="31">
        <f>VLOOKUP(Datos[[#This Row],[Mes]],$M$2:$N$13,2,FALSE)</f>
        <v>44621</v>
      </c>
      <c r="K1165" s="31" t="str">
        <f>VLOOKUP(Datos[[#This Row],[Region]],$P$7:$S$61,4,FALSE)</f>
        <v>33 - Asturias</v>
      </c>
    </row>
    <row r="1166" spans="1:11" x14ac:dyDescent="0.25">
      <c r="A1166" t="s">
        <v>70</v>
      </c>
      <c r="B1166" t="s">
        <v>18</v>
      </c>
      <c r="C1166" t="s">
        <v>7</v>
      </c>
      <c r="D1166">
        <v>152869.48000000001</v>
      </c>
      <c r="E1166">
        <v>150240.28</v>
      </c>
      <c r="F1166">
        <v>33</v>
      </c>
      <c r="G1166">
        <v>152869.48000000001</v>
      </c>
      <c r="H1166">
        <v>150240.28</v>
      </c>
      <c r="J1166" s="31">
        <f>VLOOKUP(Datos[[#This Row],[Mes]],$M$2:$N$13,2,FALSE)</f>
        <v>44652</v>
      </c>
      <c r="K1166" s="31" t="str">
        <f>VLOOKUP(Datos[[#This Row],[Region]],$P$7:$S$61,4,FALSE)</f>
        <v>33 - Asturias</v>
      </c>
    </row>
    <row r="1167" spans="1:11" x14ac:dyDescent="0.25">
      <c r="A1167" t="s">
        <v>70</v>
      </c>
      <c r="B1167" t="s">
        <v>18</v>
      </c>
      <c r="C1167" t="s">
        <v>8</v>
      </c>
      <c r="D1167">
        <v>129526.71</v>
      </c>
      <c r="E1167">
        <v>127298.98</v>
      </c>
      <c r="F1167">
        <v>33</v>
      </c>
      <c r="G1167">
        <v>129526.71</v>
      </c>
      <c r="H1167">
        <v>127298.98</v>
      </c>
      <c r="J1167" s="31">
        <f>VLOOKUP(Datos[[#This Row],[Mes]],$M$2:$N$13,2,FALSE)</f>
        <v>44682</v>
      </c>
      <c r="K1167" s="31" t="str">
        <f>VLOOKUP(Datos[[#This Row],[Region]],$P$7:$S$61,4,FALSE)</f>
        <v>33 - Asturias</v>
      </c>
    </row>
    <row r="1168" spans="1:11" x14ac:dyDescent="0.25">
      <c r="A1168" t="s">
        <v>70</v>
      </c>
      <c r="B1168" t="s">
        <v>18</v>
      </c>
      <c r="C1168" t="s">
        <v>9</v>
      </c>
      <c r="D1168">
        <v>83934.720000000001</v>
      </c>
      <c r="E1168">
        <v>82491.13</v>
      </c>
      <c r="F1168">
        <v>33</v>
      </c>
      <c r="G1168">
        <v>83934.720000000001</v>
      </c>
      <c r="H1168">
        <v>82491.13</v>
      </c>
      <c r="J1168" s="31">
        <f>VLOOKUP(Datos[[#This Row],[Mes]],$M$2:$N$13,2,FALSE)</f>
        <v>44713</v>
      </c>
      <c r="K1168" s="31" t="str">
        <f>VLOOKUP(Datos[[#This Row],[Region]],$P$7:$S$61,4,FALSE)</f>
        <v>33 - Asturias</v>
      </c>
    </row>
    <row r="1169" spans="1:11" x14ac:dyDescent="0.25">
      <c r="A1169" t="s">
        <v>93</v>
      </c>
      <c r="B1169" t="s">
        <v>18</v>
      </c>
      <c r="C1169" t="s">
        <v>4</v>
      </c>
      <c r="D1169">
        <v>6289.3</v>
      </c>
      <c r="E1169">
        <v>6181.13</v>
      </c>
      <c r="F1169">
        <v>34</v>
      </c>
      <c r="G1169">
        <v>6289.3</v>
      </c>
      <c r="H1169">
        <v>6181.13</v>
      </c>
      <c r="J1169" s="31">
        <f>VLOOKUP(Datos[[#This Row],[Mes]],$M$2:$N$13,2,FALSE)</f>
        <v>44562</v>
      </c>
      <c r="K1169" s="31" t="str">
        <f>VLOOKUP(Datos[[#This Row],[Region]],$P$7:$S$61,4,FALSE)</f>
        <v>34 - Palencia</v>
      </c>
    </row>
    <row r="1170" spans="1:11" x14ac:dyDescent="0.25">
      <c r="A1170" t="s">
        <v>93</v>
      </c>
      <c r="B1170" t="s">
        <v>18</v>
      </c>
      <c r="C1170" t="s">
        <v>5</v>
      </c>
      <c r="D1170">
        <v>7706.7</v>
      </c>
      <c r="E1170">
        <v>7574.15</v>
      </c>
      <c r="F1170">
        <v>34</v>
      </c>
      <c r="G1170">
        <v>7706.7</v>
      </c>
      <c r="H1170">
        <v>7574.15</v>
      </c>
      <c r="J1170" s="31">
        <f>VLOOKUP(Datos[[#This Row],[Mes]],$M$2:$N$13,2,FALSE)</f>
        <v>44593</v>
      </c>
      <c r="K1170" s="31" t="str">
        <f>VLOOKUP(Datos[[#This Row],[Region]],$P$7:$S$61,4,FALSE)</f>
        <v>34 - Palencia</v>
      </c>
    </row>
    <row r="1171" spans="1:11" x14ac:dyDescent="0.25">
      <c r="A1171" t="s">
        <v>93</v>
      </c>
      <c r="B1171" t="s">
        <v>18</v>
      </c>
      <c r="C1171" t="s">
        <v>6</v>
      </c>
      <c r="D1171">
        <v>34359.919999999998</v>
      </c>
      <c r="E1171">
        <v>33768.959999999999</v>
      </c>
      <c r="F1171">
        <v>34</v>
      </c>
      <c r="G1171">
        <v>34359.919999999998</v>
      </c>
      <c r="H1171">
        <v>33768.959999999999</v>
      </c>
      <c r="J1171" s="31">
        <f>VLOOKUP(Datos[[#This Row],[Mes]],$M$2:$N$13,2,FALSE)</f>
        <v>44621</v>
      </c>
      <c r="K1171" s="31" t="str">
        <f>VLOOKUP(Datos[[#This Row],[Region]],$P$7:$S$61,4,FALSE)</f>
        <v>34 - Palencia</v>
      </c>
    </row>
    <row r="1172" spans="1:11" x14ac:dyDescent="0.25">
      <c r="A1172" t="s">
        <v>93</v>
      </c>
      <c r="B1172" t="s">
        <v>18</v>
      </c>
      <c r="C1172" t="s">
        <v>7</v>
      </c>
      <c r="D1172">
        <v>29054.1</v>
      </c>
      <c r="E1172">
        <v>28554.400000000001</v>
      </c>
      <c r="F1172">
        <v>34</v>
      </c>
      <c r="G1172">
        <v>29054.1</v>
      </c>
      <c r="H1172">
        <v>28554.400000000001</v>
      </c>
      <c r="J1172" s="31">
        <f>VLOOKUP(Datos[[#This Row],[Mes]],$M$2:$N$13,2,FALSE)</f>
        <v>44652</v>
      </c>
      <c r="K1172" s="31" t="str">
        <f>VLOOKUP(Datos[[#This Row],[Region]],$P$7:$S$61,4,FALSE)</f>
        <v>34 - Palencia</v>
      </c>
    </row>
    <row r="1173" spans="1:11" x14ac:dyDescent="0.25">
      <c r="A1173" t="s">
        <v>93</v>
      </c>
      <c r="B1173" t="s">
        <v>18</v>
      </c>
      <c r="C1173" t="s">
        <v>8</v>
      </c>
      <c r="D1173">
        <v>14035.26</v>
      </c>
      <c r="E1173">
        <v>13793.87</v>
      </c>
      <c r="F1173">
        <v>34</v>
      </c>
      <c r="G1173">
        <v>14035.26</v>
      </c>
      <c r="H1173">
        <v>13793.87</v>
      </c>
      <c r="J1173" s="31">
        <f>VLOOKUP(Datos[[#This Row],[Mes]],$M$2:$N$13,2,FALSE)</f>
        <v>44682</v>
      </c>
      <c r="K1173" s="31" t="str">
        <f>VLOOKUP(Datos[[#This Row],[Region]],$P$7:$S$61,4,FALSE)</f>
        <v>34 - Palencia</v>
      </c>
    </row>
    <row r="1174" spans="1:11" x14ac:dyDescent="0.25">
      <c r="A1174" t="s">
        <v>93</v>
      </c>
      <c r="B1174" t="s">
        <v>18</v>
      </c>
      <c r="C1174" t="s">
        <v>9</v>
      </c>
      <c r="D1174">
        <v>17168.78</v>
      </c>
      <c r="E1174">
        <v>16873.490000000002</v>
      </c>
      <c r="F1174">
        <v>34</v>
      </c>
      <c r="G1174">
        <v>17168.78</v>
      </c>
      <c r="H1174">
        <v>16873.490000000002</v>
      </c>
      <c r="J1174" s="31">
        <f>VLOOKUP(Datos[[#This Row],[Mes]],$M$2:$N$13,2,FALSE)</f>
        <v>44713</v>
      </c>
      <c r="K1174" s="31" t="str">
        <f>VLOOKUP(Datos[[#This Row],[Region]],$P$7:$S$61,4,FALSE)</f>
        <v>34 - Palencia</v>
      </c>
    </row>
    <row r="1175" spans="1:11" x14ac:dyDescent="0.25">
      <c r="A1175" t="s">
        <v>60</v>
      </c>
      <c r="B1175" t="s">
        <v>18</v>
      </c>
      <c r="C1175" t="s">
        <v>4</v>
      </c>
      <c r="D1175">
        <v>111951.88</v>
      </c>
      <c r="E1175">
        <v>110026.42</v>
      </c>
      <c r="F1175">
        <v>36</v>
      </c>
      <c r="G1175">
        <v>111951.88</v>
      </c>
      <c r="H1175">
        <v>110026.42</v>
      </c>
      <c r="J1175" s="31">
        <f>VLOOKUP(Datos[[#This Row],[Mes]],$M$2:$N$13,2,FALSE)</f>
        <v>44562</v>
      </c>
      <c r="K1175" s="31" t="str">
        <f>VLOOKUP(Datos[[#This Row],[Region]],$P$7:$S$61,4,FALSE)</f>
        <v>36 - Pontevedra</v>
      </c>
    </row>
    <row r="1176" spans="1:11" x14ac:dyDescent="0.25">
      <c r="A1176" t="s">
        <v>60</v>
      </c>
      <c r="B1176" t="s">
        <v>18</v>
      </c>
      <c r="C1176" t="s">
        <v>5</v>
      </c>
      <c r="D1176">
        <v>93465.25</v>
      </c>
      <c r="E1176">
        <v>91857.74</v>
      </c>
      <c r="F1176">
        <v>36</v>
      </c>
      <c r="G1176">
        <v>93465.25</v>
      </c>
      <c r="H1176">
        <v>91857.74</v>
      </c>
      <c r="J1176" s="31">
        <f>VLOOKUP(Datos[[#This Row],[Mes]],$M$2:$N$13,2,FALSE)</f>
        <v>44593</v>
      </c>
      <c r="K1176" s="31" t="str">
        <f>VLOOKUP(Datos[[#This Row],[Region]],$P$7:$S$61,4,FALSE)</f>
        <v>36 - Pontevedra</v>
      </c>
    </row>
    <row r="1177" spans="1:11" x14ac:dyDescent="0.25">
      <c r="A1177" t="s">
        <v>60</v>
      </c>
      <c r="B1177" t="s">
        <v>18</v>
      </c>
      <c r="C1177" t="s">
        <v>6</v>
      </c>
      <c r="D1177">
        <v>126666.02</v>
      </c>
      <c r="E1177">
        <v>124487.49</v>
      </c>
      <c r="F1177">
        <v>36</v>
      </c>
      <c r="G1177">
        <v>126666.02</v>
      </c>
      <c r="H1177">
        <v>124487.49</v>
      </c>
      <c r="J1177" s="31">
        <f>VLOOKUP(Datos[[#This Row],[Mes]],$M$2:$N$13,2,FALSE)</f>
        <v>44621</v>
      </c>
      <c r="K1177" s="31" t="str">
        <f>VLOOKUP(Datos[[#This Row],[Region]],$P$7:$S$61,4,FALSE)</f>
        <v>36 - Pontevedra</v>
      </c>
    </row>
    <row r="1178" spans="1:11" x14ac:dyDescent="0.25">
      <c r="A1178" t="s">
        <v>60</v>
      </c>
      <c r="B1178" t="s">
        <v>18</v>
      </c>
      <c r="C1178" t="s">
        <v>7</v>
      </c>
      <c r="D1178">
        <v>81085.22</v>
      </c>
      <c r="E1178">
        <v>79690.63</v>
      </c>
      <c r="F1178">
        <v>36</v>
      </c>
      <c r="G1178">
        <v>81085.22</v>
      </c>
      <c r="H1178">
        <v>79690.63</v>
      </c>
      <c r="J1178" s="31">
        <f>VLOOKUP(Datos[[#This Row],[Mes]],$M$2:$N$13,2,FALSE)</f>
        <v>44652</v>
      </c>
      <c r="K1178" s="31" t="str">
        <f>VLOOKUP(Datos[[#This Row],[Region]],$P$7:$S$61,4,FALSE)</f>
        <v>36 - Pontevedra</v>
      </c>
    </row>
    <row r="1179" spans="1:11" x14ac:dyDescent="0.25">
      <c r="A1179" t="s">
        <v>60</v>
      </c>
      <c r="B1179" t="s">
        <v>18</v>
      </c>
      <c r="C1179" t="s">
        <v>8</v>
      </c>
      <c r="D1179">
        <v>77883.72</v>
      </c>
      <c r="E1179">
        <v>76544.2</v>
      </c>
      <c r="F1179">
        <v>36</v>
      </c>
      <c r="G1179">
        <v>77883.72</v>
      </c>
      <c r="H1179">
        <v>76544.2</v>
      </c>
      <c r="J1179" s="31">
        <f>VLOOKUP(Datos[[#This Row],[Mes]],$M$2:$N$13,2,FALSE)</f>
        <v>44682</v>
      </c>
      <c r="K1179" s="31" t="str">
        <f>VLOOKUP(Datos[[#This Row],[Region]],$P$7:$S$61,4,FALSE)</f>
        <v>36 - Pontevedra</v>
      </c>
    </row>
    <row r="1180" spans="1:11" x14ac:dyDescent="0.25">
      <c r="A1180" t="s">
        <v>60</v>
      </c>
      <c r="B1180" t="s">
        <v>18</v>
      </c>
      <c r="C1180" t="s">
        <v>9</v>
      </c>
      <c r="D1180">
        <v>37786.160000000003</v>
      </c>
      <c r="E1180">
        <v>37136.28</v>
      </c>
      <c r="F1180">
        <v>36</v>
      </c>
      <c r="G1180">
        <v>37786.160000000003</v>
      </c>
      <c r="H1180">
        <v>37136.28</v>
      </c>
      <c r="J1180" s="31">
        <f>VLOOKUP(Datos[[#This Row],[Mes]],$M$2:$N$13,2,FALSE)</f>
        <v>44713</v>
      </c>
      <c r="K1180" s="31" t="str">
        <f>VLOOKUP(Datos[[#This Row],[Region]],$P$7:$S$61,4,FALSE)</f>
        <v>36 - Pontevedra</v>
      </c>
    </row>
    <row r="1181" spans="1:11" x14ac:dyDescent="0.25">
      <c r="A1181" t="s">
        <v>90</v>
      </c>
      <c r="B1181" t="s">
        <v>18</v>
      </c>
      <c r="C1181" t="s">
        <v>4</v>
      </c>
      <c r="D1181">
        <v>708993</v>
      </c>
      <c r="E1181">
        <v>696799.02</v>
      </c>
      <c r="F1181">
        <v>37</v>
      </c>
      <c r="G1181">
        <v>708993</v>
      </c>
      <c r="H1181">
        <v>696799.02</v>
      </c>
      <c r="J1181" s="31">
        <f>VLOOKUP(Datos[[#This Row],[Mes]],$M$2:$N$13,2,FALSE)</f>
        <v>44562</v>
      </c>
      <c r="K1181" s="31" t="str">
        <f>VLOOKUP(Datos[[#This Row],[Region]],$P$7:$S$61,4,FALSE)</f>
        <v>37 - Salamanca</v>
      </c>
    </row>
    <row r="1182" spans="1:11" x14ac:dyDescent="0.25">
      <c r="A1182" t="s">
        <v>90</v>
      </c>
      <c r="B1182" t="s">
        <v>18</v>
      </c>
      <c r="C1182" t="s">
        <v>5</v>
      </c>
      <c r="D1182">
        <v>474039.95</v>
      </c>
      <c r="E1182">
        <v>465886.93</v>
      </c>
      <c r="F1182">
        <v>37</v>
      </c>
      <c r="G1182">
        <v>474039.95</v>
      </c>
      <c r="H1182">
        <v>465886.93</v>
      </c>
      <c r="J1182" s="31">
        <f>VLOOKUP(Datos[[#This Row],[Mes]],$M$2:$N$13,2,FALSE)</f>
        <v>44593</v>
      </c>
      <c r="K1182" s="31" t="str">
        <f>VLOOKUP(Datos[[#This Row],[Region]],$P$7:$S$61,4,FALSE)</f>
        <v>37 - Salamanca</v>
      </c>
    </row>
    <row r="1183" spans="1:11" x14ac:dyDescent="0.25">
      <c r="A1183" t="s">
        <v>90</v>
      </c>
      <c r="B1183" t="s">
        <v>18</v>
      </c>
      <c r="C1183" t="s">
        <v>6</v>
      </c>
      <c r="D1183">
        <v>623614.63</v>
      </c>
      <c r="E1183">
        <v>612889.06999999995</v>
      </c>
      <c r="F1183">
        <v>37</v>
      </c>
      <c r="G1183">
        <v>623614.63</v>
      </c>
      <c r="H1183">
        <v>612889.06999999995</v>
      </c>
      <c r="J1183" s="31">
        <f>VLOOKUP(Datos[[#This Row],[Mes]],$M$2:$N$13,2,FALSE)</f>
        <v>44621</v>
      </c>
      <c r="K1183" s="31" t="str">
        <f>VLOOKUP(Datos[[#This Row],[Region]],$P$7:$S$61,4,FALSE)</f>
        <v>37 - Salamanca</v>
      </c>
    </row>
    <row r="1184" spans="1:11" x14ac:dyDescent="0.25">
      <c r="A1184" t="s">
        <v>90</v>
      </c>
      <c r="B1184" t="s">
        <v>18</v>
      </c>
      <c r="C1184" t="s">
        <v>7</v>
      </c>
      <c r="D1184">
        <v>656657.04</v>
      </c>
      <c r="E1184">
        <v>645363.18000000005</v>
      </c>
      <c r="F1184">
        <v>37</v>
      </c>
      <c r="G1184">
        <v>656657.04</v>
      </c>
      <c r="H1184">
        <v>645363.18000000005</v>
      </c>
      <c r="J1184" s="31">
        <f>VLOOKUP(Datos[[#This Row],[Mes]],$M$2:$N$13,2,FALSE)</f>
        <v>44652</v>
      </c>
      <c r="K1184" s="31" t="str">
        <f>VLOOKUP(Datos[[#This Row],[Region]],$P$7:$S$61,4,FALSE)</f>
        <v>37 - Salamanca</v>
      </c>
    </row>
    <row r="1185" spans="1:11" x14ac:dyDescent="0.25">
      <c r="A1185" t="s">
        <v>90</v>
      </c>
      <c r="B1185" t="s">
        <v>18</v>
      </c>
      <c r="C1185" t="s">
        <v>8</v>
      </c>
      <c r="D1185">
        <v>375962.5</v>
      </c>
      <c r="E1185">
        <v>369496.31</v>
      </c>
      <c r="F1185">
        <v>37</v>
      </c>
      <c r="G1185">
        <v>375962.5</v>
      </c>
      <c r="H1185">
        <v>369496.31</v>
      </c>
      <c r="J1185" s="31">
        <f>VLOOKUP(Datos[[#This Row],[Mes]],$M$2:$N$13,2,FALSE)</f>
        <v>44682</v>
      </c>
      <c r="K1185" s="31" t="str">
        <f>VLOOKUP(Datos[[#This Row],[Region]],$P$7:$S$61,4,FALSE)</f>
        <v>37 - Salamanca</v>
      </c>
    </row>
    <row r="1186" spans="1:11" x14ac:dyDescent="0.25">
      <c r="A1186" t="s">
        <v>90</v>
      </c>
      <c r="B1186" t="s">
        <v>18</v>
      </c>
      <c r="C1186" t="s">
        <v>9</v>
      </c>
      <c r="D1186">
        <v>374793</v>
      </c>
      <c r="E1186">
        <v>368346.93</v>
      </c>
      <c r="F1186">
        <v>37</v>
      </c>
      <c r="G1186">
        <v>374793</v>
      </c>
      <c r="H1186">
        <v>368346.93</v>
      </c>
      <c r="J1186" s="31">
        <f>VLOOKUP(Datos[[#This Row],[Mes]],$M$2:$N$13,2,FALSE)</f>
        <v>44713</v>
      </c>
      <c r="K1186" s="31" t="str">
        <f>VLOOKUP(Datos[[#This Row],[Region]],$P$7:$S$61,4,FALSE)</f>
        <v>37 - Salamanca</v>
      </c>
    </row>
    <row r="1187" spans="1:11" x14ac:dyDescent="0.25">
      <c r="A1187" t="s">
        <v>89</v>
      </c>
      <c r="B1187" t="s">
        <v>18</v>
      </c>
      <c r="C1187" t="s">
        <v>4</v>
      </c>
      <c r="D1187">
        <v>641.30999999999995</v>
      </c>
      <c r="E1187">
        <v>630.28</v>
      </c>
      <c r="F1187">
        <v>38</v>
      </c>
      <c r="G1187">
        <v>641.30999999999995</v>
      </c>
      <c r="H1187">
        <v>630.28</v>
      </c>
      <c r="J1187" s="31">
        <f>VLOOKUP(Datos[[#This Row],[Mes]],$M$2:$N$13,2,FALSE)</f>
        <v>44562</v>
      </c>
      <c r="K1187" s="31" t="str">
        <f>VLOOKUP(Datos[[#This Row],[Region]],$P$7:$S$61,4,FALSE)</f>
        <v>38 - Santa Cruz de Tenerife</v>
      </c>
    </row>
    <row r="1188" spans="1:11" x14ac:dyDescent="0.25">
      <c r="A1188" t="s">
        <v>89</v>
      </c>
      <c r="B1188" t="s">
        <v>18</v>
      </c>
      <c r="C1188" t="s">
        <v>5</v>
      </c>
      <c r="D1188">
        <v>1009.79</v>
      </c>
      <c r="E1188">
        <v>992.42</v>
      </c>
      <c r="F1188">
        <v>38</v>
      </c>
      <c r="G1188">
        <v>1009.79</v>
      </c>
      <c r="H1188">
        <v>992.42</v>
      </c>
      <c r="J1188" s="31">
        <f>VLOOKUP(Datos[[#This Row],[Mes]],$M$2:$N$13,2,FALSE)</f>
        <v>44593</v>
      </c>
      <c r="K1188" s="31" t="str">
        <f>VLOOKUP(Datos[[#This Row],[Region]],$P$7:$S$61,4,FALSE)</f>
        <v>38 - Santa Cruz de Tenerife</v>
      </c>
    </row>
    <row r="1189" spans="1:11" x14ac:dyDescent="0.25">
      <c r="A1189" t="s">
        <v>89</v>
      </c>
      <c r="B1189" t="s">
        <v>18</v>
      </c>
      <c r="C1189" t="s">
        <v>6</v>
      </c>
      <c r="D1189">
        <v>1086.18</v>
      </c>
      <c r="E1189">
        <v>1067.5</v>
      </c>
      <c r="F1189">
        <v>38</v>
      </c>
      <c r="G1189">
        <v>1086.18</v>
      </c>
      <c r="H1189">
        <v>1067.5</v>
      </c>
      <c r="J1189" s="31">
        <f>VLOOKUP(Datos[[#This Row],[Mes]],$M$2:$N$13,2,FALSE)</f>
        <v>44621</v>
      </c>
      <c r="K1189" s="31" t="str">
        <f>VLOOKUP(Datos[[#This Row],[Region]],$P$7:$S$61,4,FALSE)</f>
        <v>38 - Santa Cruz de Tenerife</v>
      </c>
    </row>
    <row r="1190" spans="1:11" x14ac:dyDescent="0.25">
      <c r="A1190" t="s">
        <v>89</v>
      </c>
      <c r="B1190" t="s">
        <v>18</v>
      </c>
      <c r="C1190" t="s">
        <v>7</v>
      </c>
      <c r="D1190">
        <v>921.53</v>
      </c>
      <c r="E1190">
        <v>905.68</v>
      </c>
      <c r="F1190">
        <v>38</v>
      </c>
      <c r="G1190">
        <v>921.53</v>
      </c>
      <c r="H1190">
        <v>905.68</v>
      </c>
      <c r="J1190" s="31">
        <f>VLOOKUP(Datos[[#This Row],[Mes]],$M$2:$N$13,2,FALSE)</f>
        <v>44652</v>
      </c>
      <c r="K1190" s="31" t="str">
        <f>VLOOKUP(Datos[[#This Row],[Region]],$P$7:$S$61,4,FALSE)</f>
        <v>38 - Santa Cruz de Tenerife</v>
      </c>
    </row>
    <row r="1191" spans="1:11" x14ac:dyDescent="0.25">
      <c r="A1191" t="s">
        <v>89</v>
      </c>
      <c r="B1191" t="s">
        <v>18</v>
      </c>
      <c r="C1191" t="s">
        <v>8</v>
      </c>
      <c r="D1191">
        <v>1432.97</v>
      </c>
      <c r="E1191">
        <v>1408.32</v>
      </c>
      <c r="F1191">
        <v>38</v>
      </c>
      <c r="G1191">
        <v>1432.97</v>
      </c>
      <c r="H1191">
        <v>1408.32</v>
      </c>
      <c r="J1191" s="31">
        <f>VLOOKUP(Datos[[#This Row],[Mes]],$M$2:$N$13,2,FALSE)</f>
        <v>44682</v>
      </c>
      <c r="K1191" s="31" t="str">
        <f>VLOOKUP(Datos[[#This Row],[Region]],$P$7:$S$61,4,FALSE)</f>
        <v>38 - Santa Cruz de Tenerife</v>
      </c>
    </row>
    <row r="1192" spans="1:11" x14ac:dyDescent="0.25">
      <c r="A1192" t="s">
        <v>89</v>
      </c>
      <c r="B1192" t="s">
        <v>18</v>
      </c>
      <c r="C1192" t="s">
        <v>9</v>
      </c>
      <c r="D1192">
        <v>1617.87</v>
      </c>
      <c r="E1192">
        <v>1590.04</v>
      </c>
      <c r="F1192">
        <v>38</v>
      </c>
      <c r="G1192">
        <v>1617.87</v>
      </c>
      <c r="H1192">
        <v>1590.04</v>
      </c>
      <c r="J1192" s="31">
        <f>VLOOKUP(Datos[[#This Row],[Mes]],$M$2:$N$13,2,FALSE)</f>
        <v>44713</v>
      </c>
      <c r="K1192" s="31" t="str">
        <f>VLOOKUP(Datos[[#This Row],[Region]],$P$7:$S$61,4,FALSE)</f>
        <v>38 - Santa Cruz de Tenerife</v>
      </c>
    </row>
    <row r="1193" spans="1:11" x14ac:dyDescent="0.25">
      <c r="A1193" t="s">
        <v>78</v>
      </c>
      <c r="B1193" t="s">
        <v>18</v>
      </c>
      <c r="C1193" t="s">
        <v>4</v>
      </c>
      <c r="D1193">
        <v>80454.41</v>
      </c>
      <c r="E1193">
        <v>79070.67</v>
      </c>
      <c r="F1193">
        <v>39</v>
      </c>
      <c r="G1193">
        <v>80454.41</v>
      </c>
      <c r="H1193">
        <v>79070.67</v>
      </c>
      <c r="J1193" s="31">
        <f>VLOOKUP(Datos[[#This Row],[Mes]],$M$2:$N$13,2,FALSE)</f>
        <v>44562</v>
      </c>
      <c r="K1193" s="31" t="str">
        <f>VLOOKUP(Datos[[#This Row],[Region]],$P$7:$S$61,4,FALSE)</f>
        <v>39 - Cantabria</v>
      </c>
    </row>
    <row r="1194" spans="1:11" x14ac:dyDescent="0.25">
      <c r="A1194" t="s">
        <v>78</v>
      </c>
      <c r="B1194" t="s">
        <v>18</v>
      </c>
      <c r="C1194" t="s">
        <v>5</v>
      </c>
      <c r="D1194">
        <v>76324.89</v>
      </c>
      <c r="E1194">
        <v>75012.179999999993</v>
      </c>
      <c r="F1194">
        <v>39</v>
      </c>
      <c r="G1194">
        <v>76324.89</v>
      </c>
      <c r="H1194">
        <v>75012.179999999993</v>
      </c>
      <c r="J1194" s="31">
        <f>VLOOKUP(Datos[[#This Row],[Mes]],$M$2:$N$13,2,FALSE)</f>
        <v>44593</v>
      </c>
      <c r="K1194" s="31" t="str">
        <f>VLOOKUP(Datos[[#This Row],[Region]],$P$7:$S$61,4,FALSE)</f>
        <v>39 - Cantabria</v>
      </c>
    </row>
    <row r="1195" spans="1:11" x14ac:dyDescent="0.25">
      <c r="A1195" t="s">
        <v>78</v>
      </c>
      <c r="B1195" t="s">
        <v>18</v>
      </c>
      <c r="C1195" t="s">
        <v>6</v>
      </c>
      <c r="D1195">
        <v>101075.28</v>
      </c>
      <c r="E1195">
        <v>99336.88</v>
      </c>
      <c r="F1195">
        <v>39</v>
      </c>
      <c r="G1195">
        <v>101075.28</v>
      </c>
      <c r="H1195">
        <v>99336.88</v>
      </c>
      <c r="J1195" s="31">
        <f>VLOOKUP(Datos[[#This Row],[Mes]],$M$2:$N$13,2,FALSE)</f>
        <v>44621</v>
      </c>
      <c r="K1195" s="31" t="str">
        <f>VLOOKUP(Datos[[#This Row],[Region]],$P$7:$S$61,4,FALSE)</f>
        <v>39 - Cantabria</v>
      </c>
    </row>
    <row r="1196" spans="1:11" x14ac:dyDescent="0.25">
      <c r="A1196" t="s">
        <v>78</v>
      </c>
      <c r="B1196" t="s">
        <v>18</v>
      </c>
      <c r="C1196" t="s">
        <v>7</v>
      </c>
      <c r="D1196">
        <v>83968.27</v>
      </c>
      <c r="E1196">
        <v>82524.100000000006</v>
      </c>
      <c r="F1196">
        <v>39</v>
      </c>
      <c r="G1196">
        <v>83968.27</v>
      </c>
      <c r="H1196">
        <v>82524.100000000006</v>
      </c>
      <c r="J1196" s="31">
        <f>VLOOKUP(Datos[[#This Row],[Mes]],$M$2:$N$13,2,FALSE)</f>
        <v>44652</v>
      </c>
      <c r="K1196" s="31" t="str">
        <f>VLOOKUP(Datos[[#This Row],[Region]],$P$7:$S$61,4,FALSE)</f>
        <v>39 - Cantabria</v>
      </c>
    </row>
    <row r="1197" spans="1:11" x14ac:dyDescent="0.25">
      <c r="A1197" t="s">
        <v>78</v>
      </c>
      <c r="B1197" t="s">
        <v>18</v>
      </c>
      <c r="C1197" t="s">
        <v>8</v>
      </c>
      <c r="D1197">
        <v>65285</v>
      </c>
      <c r="E1197">
        <v>64162.16</v>
      </c>
      <c r="F1197">
        <v>39</v>
      </c>
      <c r="G1197">
        <v>65285</v>
      </c>
      <c r="H1197">
        <v>64162.16</v>
      </c>
      <c r="J1197" s="31">
        <f>VLOOKUP(Datos[[#This Row],[Mes]],$M$2:$N$13,2,FALSE)</f>
        <v>44682</v>
      </c>
      <c r="K1197" s="31" t="str">
        <f>VLOOKUP(Datos[[#This Row],[Region]],$P$7:$S$61,4,FALSE)</f>
        <v>39 - Cantabria</v>
      </c>
    </row>
    <row r="1198" spans="1:11" x14ac:dyDescent="0.25">
      <c r="A1198" t="s">
        <v>78</v>
      </c>
      <c r="B1198" t="s">
        <v>18</v>
      </c>
      <c r="C1198" t="s">
        <v>9</v>
      </c>
      <c r="D1198">
        <v>63251.29</v>
      </c>
      <c r="E1198">
        <v>62163.43</v>
      </c>
      <c r="F1198">
        <v>39</v>
      </c>
      <c r="G1198">
        <v>63251.29</v>
      </c>
      <c r="H1198">
        <v>62163.43</v>
      </c>
      <c r="J1198" s="31">
        <f>VLOOKUP(Datos[[#This Row],[Mes]],$M$2:$N$13,2,FALSE)</f>
        <v>44713</v>
      </c>
      <c r="K1198" s="31" t="str">
        <f>VLOOKUP(Datos[[#This Row],[Region]],$P$7:$S$61,4,FALSE)</f>
        <v>39 - Cantabria</v>
      </c>
    </row>
    <row r="1199" spans="1:11" x14ac:dyDescent="0.25">
      <c r="A1199" t="s">
        <v>96</v>
      </c>
      <c r="B1199" t="s">
        <v>18</v>
      </c>
      <c r="C1199" t="s">
        <v>4</v>
      </c>
      <c r="D1199">
        <v>3481.58</v>
      </c>
      <c r="E1199">
        <v>3421.7</v>
      </c>
      <c r="F1199">
        <v>40</v>
      </c>
      <c r="G1199">
        <v>3481.58</v>
      </c>
      <c r="H1199">
        <v>3421.7</v>
      </c>
      <c r="J1199" s="31">
        <f>VLOOKUP(Datos[[#This Row],[Mes]],$M$2:$N$13,2,FALSE)</f>
        <v>44562</v>
      </c>
      <c r="K1199" s="31" t="str">
        <f>VLOOKUP(Datos[[#This Row],[Region]],$P$7:$S$61,4,FALSE)</f>
        <v>40 - Segovia</v>
      </c>
    </row>
    <row r="1200" spans="1:11" x14ac:dyDescent="0.25">
      <c r="A1200" t="s">
        <v>96</v>
      </c>
      <c r="B1200" t="s">
        <v>18</v>
      </c>
      <c r="C1200" t="s">
        <v>5</v>
      </c>
      <c r="D1200">
        <v>3871.81</v>
      </c>
      <c r="E1200">
        <v>3805.22</v>
      </c>
      <c r="F1200">
        <v>40</v>
      </c>
      <c r="G1200">
        <v>3871.81</v>
      </c>
      <c r="H1200">
        <v>3805.22</v>
      </c>
      <c r="J1200" s="31">
        <f>VLOOKUP(Datos[[#This Row],[Mes]],$M$2:$N$13,2,FALSE)</f>
        <v>44593</v>
      </c>
      <c r="K1200" s="31" t="str">
        <f>VLOOKUP(Datos[[#This Row],[Region]],$P$7:$S$61,4,FALSE)</f>
        <v>40 - Segovia</v>
      </c>
    </row>
    <row r="1201" spans="1:11" x14ac:dyDescent="0.25">
      <c r="A1201" t="s">
        <v>96</v>
      </c>
      <c r="B1201" t="s">
        <v>18</v>
      </c>
      <c r="C1201" t="s">
        <v>6</v>
      </c>
      <c r="D1201">
        <v>4839.32</v>
      </c>
      <c r="E1201">
        <v>4756.09</v>
      </c>
      <c r="F1201">
        <v>40</v>
      </c>
      <c r="G1201">
        <v>4839.32</v>
      </c>
      <c r="H1201">
        <v>4756.09</v>
      </c>
      <c r="J1201" s="31">
        <f>VLOOKUP(Datos[[#This Row],[Mes]],$M$2:$N$13,2,FALSE)</f>
        <v>44621</v>
      </c>
      <c r="K1201" s="31" t="str">
        <f>VLOOKUP(Datos[[#This Row],[Region]],$P$7:$S$61,4,FALSE)</f>
        <v>40 - Segovia</v>
      </c>
    </row>
    <row r="1202" spans="1:11" x14ac:dyDescent="0.25">
      <c r="A1202" t="s">
        <v>96</v>
      </c>
      <c r="B1202" t="s">
        <v>18</v>
      </c>
      <c r="C1202" t="s">
        <v>7</v>
      </c>
      <c r="D1202">
        <v>3388.99</v>
      </c>
      <c r="E1202">
        <v>3330.7</v>
      </c>
      <c r="F1202">
        <v>40</v>
      </c>
      <c r="G1202">
        <v>3388.99</v>
      </c>
      <c r="H1202">
        <v>3330.7</v>
      </c>
      <c r="J1202" s="31">
        <f>VLOOKUP(Datos[[#This Row],[Mes]],$M$2:$N$13,2,FALSE)</f>
        <v>44652</v>
      </c>
      <c r="K1202" s="31" t="str">
        <f>VLOOKUP(Datos[[#This Row],[Region]],$P$7:$S$61,4,FALSE)</f>
        <v>40 - Segovia</v>
      </c>
    </row>
    <row r="1203" spans="1:11" x14ac:dyDescent="0.25">
      <c r="A1203" t="s">
        <v>96</v>
      </c>
      <c r="B1203" t="s">
        <v>18</v>
      </c>
      <c r="C1203" t="s">
        <v>8</v>
      </c>
      <c r="D1203">
        <v>1872.83</v>
      </c>
      <c r="E1203">
        <v>1840.62</v>
      </c>
      <c r="F1203">
        <v>40</v>
      </c>
      <c r="G1203">
        <v>1872.83</v>
      </c>
      <c r="H1203">
        <v>1840.62</v>
      </c>
      <c r="J1203" s="31">
        <f>VLOOKUP(Datos[[#This Row],[Mes]],$M$2:$N$13,2,FALSE)</f>
        <v>44682</v>
      </c>
      <c r="K1203" s="31" t="str">
        <f>VLOOKUP(Datos[[#This Row],[Region]],$P$7:$S$61,4,FALSE)</f>
        <v>40 - Segovia</v>
      </c>
    </row>
    <row r="1204" spans="1:11" x14ac:dyDescent="0.25">
      <c r="A1204" t="s">
        <v>96</v>
      </c>
      <c r="B1204" t="s">
        <v>18</v>
      </c>
      <c r="C1204" t="s">
        <v>9</v>
      </c>
      <c r="D1204">
        <v>581.98</v>
      </c>
      <c r="E1204">
        <v>571.97</v>
      </c>
      <c r="F1204">
        <v>40</v>
      </c>
      <c r="G1204">
        <v>581.98</v>
      </c>
      <c r="H1204">
        <v>571.97</v>
      </c>
      <c r="J1204" s="31">
        <f>VLOOKUP(Datos[[#This Row],[Mes]],$M$2:$N$13,2,FALSE)</f>
        <v>44713</v>
      </c>
      <c r="K1204" s="31" t="str">
        <f>VLOOKUP(Datos[[#This Row],[Region]],$P$7:$S$61,4,FALSE)</f>
        <v>40 - Segovia</v>
      </c>
    </row>
    <row r="1205" spans="1:11" x14ac:dyDescent="0.25">
      <c r="A1205" t="s">
        <v>61</v>
      </c>
      <c r="B1205" t="s">
        <v>18</v>
      </c>
      <c r="C1205" t="s">
        <v>4</v>
      </c>
      <c r="D1205">
        <v>17108.37</v>
      </c>
      <c r="E1205">
        <v>16814.12</v>
      </c>
      <c r="F1205">
        <v>41</v>
      </c>
      <c r="G1205">
        <v>17108.37</v>
      </c>
      <c r="H1205">
        <v>16814.12</v>
      </c>
      <c r="J1205" s="31">
        <f>VLOOKUP(Datos[[#This Row],[Mes]],$M$2:$N$13,2,FALSE)</f>
        <v>44562</v>
      </c>
      <c r="K1205" s="31" t="str">
        <f>VLOOKUP(Datos[[#This Row],[Region]],$P$7:$S$61,4,FALSE)</f>
        <v>41 - Sevilla</v>
      </c>
    </row>
    <row r="1206" spans="1:11" x14ac:dyDescent="0.25">
      <c r="A1206" t="s">
        <v>61</v>
      </c>
      <c r="B1206" t="s">
        <v>18</v>
      </c>
      <c r="C1206" t="s">
        <v>5</v>
      </c>
      <c r="D1206">
        <v>22503.27</v>
      </c>
      <c r="E1206">
        <v>22116.240000000002</v>
      </c>
      <c r="F1206">
        <v>41</v>
      </c>
      <c r="G1206">
        <v>22503.27</v>
      </c>
      <c r="H1206">
        <v>22116.240000000002</v>
      </c>
      <c r="J1206" s="31">
        <f>VLOOKUP(Datos[[#This Row],[Mes]],$M$2:$N$13,2,FALSE)</f>
        <v>44593</v>
      </c>
      <c r="K1206" s="31" t="str">
        <f>VLOOKUP(Datos[[#This Row],[Region]],$P$7:$S$61,4,FALSE)</f>
        <v>41 - Sevilla</v>
      </c>
    </row>
    <row r="1207" spans="1:11" x14ac:dyDescent="0.25">
      <c r="A1207" t="s">
        <v>61</v>
      </c>
      <c r="B1207" t="s">
        <v>18</v>
      </c>
      <c r="C1207" t="s">
        <v>6</v>
      </c>
      <c r="D1207">
        <v>45400.800000000003</v>
      </c>
      <c r="E1207">
        <v>44619.95</v>
      </c>
      <c r="F1207">
        <v>41</v>
      </c>
      <c r="G1207">
        <v>45400.800000000003</v>
      </c>
      <c r="H1207">
        <v>44619.95</v>
      </c>
      <c r="J1207" s="31">
        <f>VLOOKUP(Datos[[#This Row],[Mes]],$M$2:$N$13,2,FALSE)</f>
        <v>44621</v>
      </c>
      <c r="K1207" s="31" t="str">
        <f>VLOOKUP(Datos[[#This Row],[Region]],$P$7:$S$61,4,FALSE)</f>
        <v>41 - Sevilla</v>
      </c>
    </row>
    <row r="1208" spans="1:11" x14ac:dyDescent="0.25">
      <c r="A1208" t="s">
        <v>61</v>
      </c>
      <c r="B1208" t="s">
        <v>18</v>
      </c>
      <c r="C1208" t="s">
        <v>7</v>
      </c>
      <c r="D1208">
        <v>43708.1</v>
      </c>
      <c r="E1208">
        <v>42956.36</v>
      </c>
      <c r="F1208">
        <v>41</v>
      </c>
      <c r="G1208">
        <v>43708.1</v>
      </c>
      <c r="H1208">
        <v>42956.36</v>
      </c>
      <c r="J1208" s="31">
        <f>VLOOKUP(Datos[[#This Row],[Mes]],$M$2:$N$13,2,FALSE)</f>
        <v>44652</v>
      </c>
      <c r="K1208" s="31" t="str">
        <f>VLOOKUP(Datos[[#This Row],[Region]],$P$7:$S$61,4,FALSE)</f>
        <v>41 - Sevilla</v>
      </c>
    </row>
    <row r="1209" spans="1:11" x14ac:dyDescent="0.25">
      <c r="A1209" t="s">
        <v>61</v>
      </c>
      <c r="B1209" t="s">
        <v>18</v>
      </c>
      <c r="C1209" t="s">
        <v>8</v>
      </c>
      <c r="D1209">
        <v>34021.19</v>
      </c>
      <c r="E1209">
        <v>33436.06</v>
      </c>
      <c r="F1209">
        <v>41</v>
      </c>
      <c r="G1209">
        <v>34021.19</v>
      </c>
      <c r="H1209">
        <v>33436.06</v>
      </c>
      <c r="J1209" s="31">
        <f>VLOOKUP(Datos[[#This Row],[Mes]],$M$2:$N$13,2,FALSE)</f>
        <v>44682</v>
      </c>
      <c r="K1209" s="31" t="str">
        <f>VLOOKUP(Datos[[#This Row],[Region]],$P$7:$S$61,4,FALSE)</f>
        <v>41 - Sevilla</v>
      </c>
    </row>
    <row r="1210" spans="1:11" x14ac:dyDescent="0.25">
      <c r="A1210" t="s">
        <v>61</v>
      </c>
      <c r="B1210" t="s">
        <v>18</v>
      </c>
      <c r="C1210" t="s">
        <v>9</v>
      </c>
      <c r="D1210">
        <v>33058.25</v>
      </c>
      <c r="E1210">
        <v>32489.68</v>
      </c>
      <c r="F1210">
        <v>41</v>
      </c>
      <c r="G1210">
        <v>33058.25</v>
      </c>
      <c r="H1210">
        <v>32489.68</v>
      </c>
      <c r="J1210" s="31">
        <f>VLOOKUP(Datos[[#This Row],[Mes]],$M$2:$N$13,2,FALSE)</f>
        <v>44713</v>
      </c>
      <c r="K1210" s="31" t="str">
        <f>VLOOKUP(Datos[[#This Row],[Region]],$P$7:$S$61,4,FALSE)</f>
        <v>41 - Sevilla</v>
      </c>
    </row>
    <row r="1211" spans="1:11" x14ac:dyDescent="0.25">
      <c r="A1211" t="s">
        <v>88</v>
      </c>
      <c r="B1211" t="s">
        <v>18</v>
      </c>
      <c r="C1211" t="s">
        <v>4</v>
      </c>
      <c r="D1211">
        <v>7010.85</v>
      </c>
      <c r="E1211">
        <v>6890.27</v>
      </c>
      <c r="F1211">
        <v>42</v>
      </c>
      <c r="G1211">
        <v>7010.85</v>
      </c>
      <c r="H1211">
        <v>6890.27</v>
      </c>
      <c r="J1211" s="31">
        <f>VLOOKUP(Datos[[#This Row],[Mes]],$M$2:$N$13,2,FALSE)</f>
        <v>44562</v>
      </c>
      <c r="K1211" s="31" t="str">
        <f>VLOOKUP(Datos[[#This Row],[Region]],$P$7:$S$61,4,FALSE)</f>
        <v>42 - Soria</v>
      </c>
    </row>
    <row r="1212" spans="1:11" x14ac:dyDescent="0.25">
      <c r="A1212" t="s">
        <v>88</v>
      </c>
      <c r="B1212" t="s">
        <v>18</v>
      </c>
      <c r="C1212" t="s">
        <v>5</v>
      </c>
      <c r="D1212">
        <v>6483.25</v>
      </c>
      <c r="E1212">
        <v>6371.74</v>
      </c>
      <c r="F1212">
        <v>42</v>
      </c>
      <c r="G1212">
        <v>6483.25</v>
      </c>
      <c r="H1212">
        <v>6371.74</v>
      </c>
      <c r="J1212" s="31">
        <f>VLOOKUP(Datos[[#This Row],[Mes]],$M$2:$N$13,2,FALSE)</f>
        <v>44593</v>
      </c>
      <c r="K1212" s="31" t="str">
        <f>VLOOKUP(Datos[[#This Row],[Region]],$P$7:$S$61,4,FALSE)</f>
        <v>42 - Soria</v>
      </c>
    </row>
    <row r="1213" spans="1:11" x14ac:dyDescent="0.25">
      <c r="A1213" t="s">
        <v>88</v>
      </c>
      <c r="B1213" t="s">
        <v>18</v>
      </c>
      <c r="C1213" t="s">
        <v>6</v>
      </c>
      <c r="D1213">
        <v>9293.8700000000008</v>
      </c>
      <c r="E1213">
        <v>9134.02</v>
      </c>
      <c r="F1213">
        <v>42</v>
      </c>
      <c r="G1213">
        <v>9293.8700000000008</v>
      </c>
      <c r="H1213">
        <v>9134.02</v>
      </c>
      <c r="J1213" s="31">
        <f>VLOOKUP(Datos[[#This Row],[Mes]],$M$2:$N$13,2,FALSE)</f>
        <v>44621</v>
      </c>
      <c r="K1213" s="31" t="str">
        <f>VLOOKUP(Datos[[#This Row],[Region]],$P$7:$S$61,4,FALSE)</f>
        <v>42 - Soria</v>
      </c>
    </row>
    <row r="1214" spans="1:11" x14ac:dyDescent="0.25">
      <c r="A1214" t="s">
        <v>88</v>
      </c>
      <c r="B1214" t="s">
        <v>18</v>
      </c>
      <c r="C1214" t="s">
        <v>7</v>
      </c>
      <c r="D1214">
        <v>5592.68</v>
      </c>
      <c r="E1214">
        <v>5496.49</v>
      </c>
      <c r="F1214">
        <v>42</v>
      </c>
      <c r="G1214">
        <v>5592.68</v>
      </c>
      <c r="H1214">
        <v>5496.49</v>
      </c>
      <c r="J1214" s="31">
        <f>VLOOKUP(Datos[[#This Row],[Mes]],$M$2:$N$13,2,FALSE)</f>
        <v>44652</v>
      </c>
      <c r="K1214" s="31" t="str">
        <f>VLOOKUP(Datos[[#This Row],[Region]],$P$7:$S$61,4,FALSE)</f>
        <v>42 - Soria</v>
      </c>
    </row>
    <row r="1215" spans="1:11" x14ac:dyDescent="0.25">
      <c r="A1215" t="s">
        <v>88</v>
      </c>
      <c r="B1215" t="s">
        <v>18</v>
      </c>
      <c r="C1215" t="s">
        <v>8</v>
      </c>
      <c r="D1215">
        <v>3549.28</v>
      </c>
      <c r="E1215">
        <v>3488.24</v>
      </c>
      <c r="F1215">
        <v>42</v>
      </c>
      <c r="G1215">
        <v>3549.28</v>
      </c>
      <c r="H1215">
        <v>3488.24</v>
      </c>
      <c r="J1215" s="31">
        <f>VLOOKUP(Datos[[#This Row],[Mes]],$M$2:$N$13,2,FALSE)</f>
        <v>44682</v>
      </c>
      <c r="K1215" s="31" t="str">
        <f>VLOOKUP(Datos[[#This Row],[Region]],$P$7:$S$61,4,FALSE)</f>
        <v>42 - Soria</v>
      </c>
    </row>
    <row r="1216" spans="1:11" x14ac:dyDescent="0.25">
      <c r="A1216" t="s">
        <v>88</v>
      </c>
      <c r="B1216" t="s">
        <v>18</v>
      </c>
      <c r="C1216" t="s">
        <v>9</v>
      </c>
      <c r="D1216">
        <v>3789.49</v>
      </c>
      <c r="E1216">
        <v>3724.31</v>
      </c>
      <c r="F1216">
        <v>42</v>
      </c>
      <c r="G1216">
        <v>3789.49</v>
      </c>
      <c r="H1216">
        <v>3724.31</v>
      </c>
      <c r="J1216" s="31">
        <f>VLOOKUP(Datos[[#This Row],[Mes]],$M$2:$N$13,2,FALSE)</f>
        <v>44713</v>
      </c>
      <c r="K1216" s="31" t="str">
        <f>VLOOKUP(Datos[[#This Row],[Region]],$P$7:$S$61,4,FALSE)</f>
        <v>42 - Soria</v>
      </c>
    </row>
    <row r="1217" spans="1:11" x14ac:dyDescent="0.25">
      <c r="A1217" t="s">
        <v>106</v>
      </c>
      <c r="B1217" t="s">
        <v>18</v>
      </c>
      <c r="C1217" t="s">
        <v>4</v>
      </c>
      <c r="D1217">
        <v>80714.94</v>
      </c>
      <c r="E1217">
        <v>79326.720000000001</v>
      </c>
      <c r="F1217">
        <v>43</v>
      </c>
      <c r="G1217">
        <v>80714.94</v>
      </c>
      <c r="H1217">
        <v>79326.720000000001</v>
      </c>
      <c r="J1217" s="31">
        <f>VLOOKUP(Datos[[#This Row],[Mes]],$M$2:$N$13,2,FALSE)</f>
        <v>44562</v>
      </c>
      <c r="K1217" s="31" t="str">
        <f>VLOOKUP(Datos[[#This Row],[Region]],$P$7:$S$61,4,FALSE)</f>
        <v>43 - Tarragona</v>
      </c>
    </row>
    <row r="1218" spans="1:11" x14ac:dyDescent="0.25">
      <c r="A1218" t="s">
        <v>106</v>
      </c>
      <c r="B1218" t="s">
        <v>18</v>
      </c>
      <c r="C1218" t="s">
        <v>5</v>
      </c>
      <c r="D1218">
        <v>66658.210000000006</v>
      </c>
      <c r="E1218">
        <v>65511.75</v>
      </c>
      <c r="F1218">
        <v>43</v>
      </c>
      <c r="G1218">
        <v>66658.210000000006</v>
      </c>
      <c r="H1218">
        <v>65511.75</v>
      </c>
      <c r="J1218" s="31">
        <f>VLOOKUP(Datos[[#This Row],[Mes]],$M$2:$N$13,2,FALSE)</f>
        <v>44593</v>
      </c>
      <c r="K1218" s="31" t="str">
        <f>VLOOKUP(Datos[[#This Row],[Region]],$P$7:$S$61,4,FALSE)</f>
        <v>43 - Tarragona</v>
      </c>
    </row>
    <row r="1219" spans="1:11" x14ac:dyDescent="0.25">
      <c r="A1219" t="s">
        <v>106</v>
      </c>
      <c r="B1219" t="s">
        <v>18</v>
      </c>
      <c r="C1219" t="s">
        <v>6</v>
      </c>
      <c r="D1219">
        <v>138472.82999999999</v>
      </c>
      <c r="E1219">
        <v>136091.23000000001</v>
      </c>
      <c r="F1219">
        <v>43</v>
      </c>
      <c r="G1219">
        <v>138472.82999999999</v>
      </c>
      <c r="H1219">
        <v>136091.23000000001</v>
      </c>
      <c r="J1219" s="31">
        <f>VLOOKUP(Datos[[#This Row],[Mes]],$M$2:$N$13,2,FALSE)</f>
        <v>44621</v>
      </c>
      <c r="K1219" s="31" t="str">
        <f>VLOOKUP(Datos[[#This Row],[Region]],$P$7:$S$61,4,FALSE)</f>
        <v>43 - Tarragona</v>
      </c>
    </row>
    <row r="1220" spans="1:11" x14ac:dyDescent="0.25">
      <c r="A1220" t="s">
        <v>106</v>
      </c>
      <c r="B1220" t="s">
        <v>18</v>
      </c>
      <c r="C1220" t="s">
        <v>7</v>
      </c>
      <c r="D1220">
        <v>93164.479999999996</v>
      </c>
      <c r="E1220">
        <v>91562.14</v>
      </c>
      <c r="F1220">
        <v>43</v>
      </c>
      <c r="G1220">
        <v>93164.479999999996</v>
      </c>
      <c r="H1220">
        <v>91562.14</v>
      </c>
      <c r="J1220" s="31">
        <f>VLOOKUP(Datos[[#This Row],[Mes]],$M$2:$N$13,2,FALSE)</f>
        <v>44652</v>
      </c>
      <c r="K1220" s="31" t="str">
        <f>VLOOKUP(Datos[[#This Row],[Region]],$P$7:$S$61,4,FALSE)</f>
        <v>43 - Tarragona</v>
      </c>
    </row>
    <row r="1221" spans="1:11" x14ac:dyDescent="0.25">
      <c r="A1221" t="s">
        <v>106</v>
      </c>
      <c r="B1221" t="s">
        <v>18</v>
      </c>
      <c r="C1221" t="s">
        <v>8</v>
      </c>
      <c r="D1221">
        <v>54060.51</v>
      </c>
      <c r="E1221">
        <v>53130.720000000001</v>
      </c>
      <c r="F1221">
        <v>43</v>
      </c>
      <c r="G1221">
        <v>54060.51</v>
      </c>
      <c r="H1221">
        <v>53130.720000000001</v>
      </c>
      <c r="J1221" s="31">
        <f>VLOOKUP(Datos[[#This Row],[Mes]],$M$2:$N$13,2,FALSE)</f>
        <v>44682</v>
      </c>
      <c r="K1221" s="31" t="str">
        <f>VLOOKUP(Datos[[#This Row],[Region]],$P$7:$S$61,4,FALSE)</f>
        <v>43 - Tarragona</v>
      </c>
    </row>
    <row r="1222" spans="1:11" x14ac:dyDescent="0.25">
      <c r="A1222" t="s">
        <v>106</v>
      </c>
      <c r="B1222" t="s">
        <v>18</v>
      </c>
      <c r="C1222" t="s">
        <v>9</v>
      </c>
      <c r="D1222">
        <v>46656.08</v>
      </c>
      <c r="E1222">
        <v>45853.64</v>
      </c>
      <c r="F1222">
        <v>43</v>
      </c>
      <c r="G1222">
        <v>46656.08</v>
      </c>
      <c r="H1222">
        <v>45853.64</v>
      </c>
      <c r="J1222" s="31">
        <f>VLOOKUP(Datos[[#This Row],[Mes]],$M$2:$N$13,2,FALSE)</f>
        <v>44713</v>
      </c>
      <c r="K1222" s="31" t="str">
        <f>VLOOKUP(Datos[[#This Row],[Region]],$P$7:$S$61,4,FALSE)</f>
        <v>43 - Tarragona</v>
      </c>
    </row>
    <row r="1223" spans="1:11" x14ac:dyDescent="0.25">
      <c r="A1223" t="s">
        <v>87</v>
      </c>
      <c r="B1223" t="s">
        <v>18</v>
      </c>
      <c r="C1223" t="s">
        <v>4</v>
      </c>
      <c r="D1223">
        <v>122.29</v>
      </c>
      <c r="E1223">
        <v>120.19</v>
      </c>
      <c r="F1223">
        <v>44</v>
      </c>
      <c r="G1223">
        <v>122.29</v>
      </c>
      <c r="H1223">
        <v>120.19</v>
      </c>
      <c r="J1223" s="31">
        <f>VLOOKUP(Datos[[#This Row],[Mes]],$M$2:$N$13,2,FALSE)</f>
        <v>44562</v>
      </c>
      <c r="K1223" s="31" t="str">
        <f>VLOOKUP(Datos[[#This Row],[Region]],$P$7:$S$61,4,FALSE)</f>
        <v>44 - Teruel</v>
      </c>
    </row>
    <row r="1224" spans="1:11" x14ac:dyDescent="0.25">
      <c r="A1224" t="s">
        <v>87</v>
      </c>
      <c r="B1224" t="s">
        <v>18</v>
      </c>
      <c r="C1224" t="s">
        <v>5</v>
      </c>
      <c r="D1224">
        <v>97.34</v>
      </c>
      <c r="E1224">
        <v>95.67</v>
      </c>
      <c r="F1224">
        <v>44</v>
      </c>
      <c r="G1224">
        <v>97.34</v>
      </c>
      <c r="H1224">
        <v>95.67</v>
      </c>
      <c r="J1224" s="31">
        <f>VLOOKUP(Datos[[#This Row],[Mes]],$M$2:$N$13,2,FALSE)</f>
        <v>44593</v>
      </c>
      <c r="K1224" s="31" t="str">
        <f>VLOOKUP(Datos[[#This Row],[Region]],$P$7:$S$61,4,FALSE)</f>
        <v>44 - Teruel</v>
      </c>
    </row>
    <row r="1225" spans="1:11" x14ac:dyDescent="0.25">
      <c r="A1225" t="s">
        <v>87</v>
      </c>
      <c r="B1225" t="s">
        <v>18</v>
      </c>
      <c r="C1225" t="s">
        <v>6</v>
      </c>
      <c r="D1225">
        <v>255.12</v>
      </c>
      <c r="E1225">
        <v>250.73</v>
      </c>
      <c r="F1225">
        <v>44</v>
      </c>
      <c r="G1225">
        <v>255.12</v>
      </c>
      <c r="H1225">
        <v>250.73</v>
      </c>
      <c r="J1225" s="31">
        <f>VLOOKUP(Datos[[#This Row],[Mes]],$M$2:$N$13,2,FALSE)</f>
        <v>44621</v>
      </c>
      <c r="K1225" s="31" t="str">
        <f>VLOOKUP(Datos[[#This Row],[Region]],$P$7:$S$61,4,FALSE)</f>
        <v>44 - Teruel</v>
      </c>
    </row>
    <row r="1226" spans="1:11" x14ac:dyDescent="0.25">
      <c r="A1226" t="s">
        <v>87</v>
      </c>
      <c r="B1226" t="s">
        <v>18</v>
      </c>
      <c r="C1226" t="s">
        <v>7</v>
      </c>
      <c r="D1226">
        <v>235.09</v>
      </c>
      <c r="E1226">
        <v>231.05</v>
      </c>
      <c r="F1226">
        <v>44</v>
      </c>
      <c r="G1226">
        <v>235.09</v>
      </c>
      <c r="H1226">
        <v>231.05</v>
      </c>
      <c r="J1226" s="31">
        <f>VLOOKUP(Datos[[#This Row],[Mes]],$M$2:$N$13,2,FALSE)</f>
        <v>44652</v>
      </c>
      <c r="K1226" s="31" t="str">
        <f>VLOOKUP(Datos[[#This Row],[Region]],$P$7:$S$61,4,FALSE)</f>
        <v>44 - Teruel</v>
      </c>
    </row>
    <row r="1227" spans="1:11" x14ac:dyDescent="0.25">
      <c r="A1227" t="s">
        <v>87</v>
      </c>
      <c r="B1227" t="s">
        <v>18</v>
      </c>
      <c r="C1227" t="s">
        <v>8</v>
      </c>
      <c r="D1227">
        <v>292.20999999999998</v>
      </c>
      <c r="E1227">
        <v>287.18</v>
      </c>
      <c r="F1227">
        <v>44</v>
      </c>
      <c r="G1227">
        <v>292.20999999999998</v>
      </c>
      <c r="H1227">
        <v>287.18</v>
      </c>
      <c r="J1227" s="31">
        <f>VLOOKUP(Datos[[#This Row],[Mes]],$M$2:$N$13,2,FALSE)</f>
        <v>44682</v>
      </c>
      <c r="K1227" s="31" t="str">
        <f>VLOOKUP(Datos[[#This Row],[Region]],$P$7:$S$61,4,FALSE)</f>
        <v>44 - Teruel</v>
      </c>
    </row>
    <row r="1228" spans="1:11" x14ac:dyDescent="0.25">
      <c r="A1228" t="s">
        <v>87</v>
      </c>
      <c r="B1228" t="s">
        <v>18</v>
      </c>
      <c r="C1228" t="s">
        <v>9</v>
      </c>
      <c r="D1228">
        <v>56.21</v>
      </c>
      <c r="E1228">
        <v>55.24</v>
      </c>
      <c r="F1228">
        <v>44</v>
      </c>
      <c r="G1228">
        <v>56.21</v>
      </c>
      <c r="H1228">
        <v>55.24</v>
      </c>
      <c r="J1228" s="31">
        <f>VLOOKUP(Datos[[#This Row],[Mes]],$M$2:$N$13,2,FALSE)</f>
        <v>44713</v>
      </c>
      <c r="K1228" s="31" t="str">
        <f>VLOOKUP(Datos[[#This Row],[Region]],$P$7:$S$61,4,FALSE)</f>
        <v>44 - Teruel</v>
      </c>
    </row>
    <row r="1229" spans="1:11" x14ac:dyDescent="0.25">
      <c r="A1229" t="s">
        <v>86</v>
      </c>
      <c r="B1229" t="s">
        <v>18</v>
      </c>
      <c r="C1229" t="s">
        <v>4</v>
      </c>
      <c r="D1229">
        <v>46058.86</v>
      </c>
      <c r="E1229">
        <v>45266.69</v>
      </c>
      <c r="F1229">
        <v>45</v>
      </c>
      <c r="G1229">
        <v>46058.86</v>
      </c>
      <c r="H1229">
        <v>45266.69</v>
      </c>
      <c r="J1229" s="31">
        <f>VLOOKUP(Datos[[#This Row],[Mes]],$M$2:$N$13,2,FALSE)</f>
        <v>44562</v>
      </c>
      <c r="K1229" s="31" t="str">
        <f>VLOOKUP(Datos[[#This Row],[Region]],$P$7:$S$61,4,FALSE)</f>
        <v>45 - Toledo</v>
      </c>
    </row>
    <row r="1230" spans="1:11" x14ac:dyDescent="0.25">
      <c r="A1230" t="s">
        <v>86</v>
      </c>
      <c r="B1230" t="s">
        <v>18</v>
      </c>
      <c r="C1230" t="s">
        <v>5</v>
      </c>
      <c r="D1230">
        <v>37558.28</v>
      </c>
      <c r="E1230">
        <v>36912.31</v>
      </c>
      <c r="F1230">
        <v>45</v>
      </c>
      <c r="G1230">
        <v>37558.28</v>
      </c>
      <c r="H1230">
        <v>36912.31</v>
      </c>
      <c r="J1230" s="31">
        <f>VLOOKUP(Datos[[#This Row],[Mes]],$M$2:$N$13,2,FALSE)</f>
        <v>44593</v>
      </c>
      <c r="K1230" s="31" t="str">
        <f>VLOOKUP(Datos[[#This Row],[Region]],$P$7:$S$61,4,FALSE)</f>
        <v>45 - Toledo</v>
      </c>
    </row>
    <row r="1231" spans="1:11" x14ac:dyDescent="0.25">
      <c r="A1231" t="s">
        <v>86</v>
      </c>
      <c r="B1231" t="s">
        <v>18</v>
      </c>
      <c r="C1231" t="s">
        <v>6</v>
      </c>
      <c r="D1231">
        <v>53566.25</v>
      </c>
      <c r="E1231">
        <v>52644.959999999999</v>
      </c>
      <c r="F1231">
        <v>45</v>
      </c>
      <c r="G1231">
        <v>53566.25</v>
      </c>
      <c r="H1231">
        <v>52644.959999999999</v>
      </c>
      <c r="J1231" s="31">
        <f>VLOOKUP(Datos[[#This Row],[Mes]],$M$2:$N$13,2,FALSE)</f>
        <v>44621</v>
      </c>
      <c r="K1231" s="31" t="str">
        <f>VLOOKUP(Datos[[#This Row],[Region]],$P$7:$S$61,4,FALSE)</f>
        <v>45 - Toledo</v>
      </c>
    </row>
    <row r="1232" spans="1:11" x14ac:dyDescent="0.25">
      <c r="A1232" t="s">
        <v>86</v>
      </c>
      <c r="B1232" t="s">
        <v>18</v>
      </c>
      <c r="C1232" t="s">
        <v>7</v>
      </c>
      <c r="D1232">
        <v>52489.83</v>
      </c>
      <c r="E1232">
        <v>51587.06</v>
      </c>
      <c r="F1232">
        <v>45</v>
      </c>
      <c r="G1232">
        <v>52489.83</v>
      </c>
      <c r="H1232">
        <v>51587.06</v>
      </c>
      <c r="J1232" s="31">
        <f>VLOOKUP(Datos[[#This Row],[Mes]],$M$2:$N$13,2,FALSE)</f>
        <v>44652</v>
      </c>
      <c r="K1232" s="31" t="str">
        <f>VLOOKUP(Datos[[#This Row],[Region]],$P$7:$S$61,4,FALSE)</f>
        <v>45 - Toledo</v>
      </c>
    </row>
    <row r="1233" spans="1:11" x14ac:dyDescent="0.25">
      <c r="A1233" t="s">
        <v>86</v>
      </c>
      <c r="B1233" t="s">
        <v>18</v>
      </c>
      <c r="C1233" t="s">
        <v>8</v>
      </c>
      <c r="D1233">
        <v>20522.990000000002</v>
      </c>
      <c r="E1233">
        <v>20170.009999999998</v>
      </c>
      <c r="F1233">
        <v>45</v>
      </c>
      <c r="G1233">
        <v>20522.990000000002</v>
      </c>
      <c r="H1233">
        <v>20170.009999999998</v>
      </c>
      <c r="J1233" s="31">
        <f>VLOOKUP(Datos[[#This Row],[Mes]],$M$2:$N$13,2,FALSE)</f>
        <v>44682</v>
      </c>
      <c r="K1233" s="31" t="str">
        <f>VLOOKUP(Datos[[#This Row],[Region]],$P$7:$S$61,4,FALSE)</f>
        <v>45 - Toledo</v>
      </c>
    </row>
    <row r="1234" spans="1:11" x14ac:dyDescent="0.25">
      <c r="A1234" t="s">
        <v>86</v>
      </c>
      <c r="B1234" t="s">
        <v>18</v>
      </c>
      <c r="C1234" t="s">
        <v>9</v>
      </c>
      <c r="D1234">
        <v>15472.12</v>
      </c>
      <c r="E1234">
        <v>15206.01</v>
      </c>
      <c r="F1234">
        <v>45</v>
      </c>
      <c r="G1234">
        <v>15472.12</v>
      </c>
      <c r="H1234">
        <v>15206.01</v>
      </c>
      <c r="J1234" s="31">
        <f>VLOOKUP(Datos[[#This Row],[Mes]],$M$2:$N$13,2,FALSE)</f>
        <v>44713</v>
      </c>
      <c r="K1234" s="31" t="str">
        <f>VLOOKUP(Datos[[#This Row],[Region]],$P$7:$S$61,4,FALSE)</f>
        <v>45 - Toledo</v>
      </c>
    </row>
    <row r="1235" spans="1:11" x14ac:dyDescent="0.25">
      <c r="A1235" t="s">
        <v>110</v>
      </c>
      <c r="B1235" t="s">
        <v>18</v>
      </c>
      <c r="C1235" t="s">
        <v>4</v>
      </c>
      <c r="D1235">
        <v>205990.21</v>
      </c>
      <c r="E1235">
        <v>202447.38</v>
      </c>
      <c r="F1235">
        <v>46</v>
      </c>
      <c r="G1235">
        <v>205990.21</v>
      </c>
      <c r="H1235">
        <v>202447.38</v>
      </c>
      <c r="J1235" s="31">
        <f>VLOOKUP(Datos[[#This Row],[Mes]],$M$2:$N$13,2,FALSE)</f>
        <v>44562</v>
      </c>
      <c r="K1235" s="31" t="str">
        <f>VLOOKUP(Datos[[#This Row],[Region]],$P$7:$S$61,4,FALSE)</f>
        <v>46 - Valencia/València</v>
      </c>
    </row>
    <row r="1236" spans="1:11" x14ac:dyDescent="0.25">
      <c r="A1236" t="s">
        <v>110</v>
      </c>
      <c r="B1236" t="s">
        <v>18</v>
      </c>
      <c r="C1236" t="s">
        <v>5</v>
      </c>
      <c r="D1236">
        <v>206437.04</v>
      </c>
      <c r="E1236">
        <v>202886.53</v>
      </c>
      <c r="F1236">
        <v>46</v>
      </c>
      <c r="G1236">
        <v>206437.04</v>
      </c>
      <c r="H1236">
        <v>202886.53</v>
      </c>
      <c r="J1236" s="31">
        <f>VLOOKUP(Datos[[#This Row],[Mes]],$M$2:$N$13,2,FALSE)</f>
        <v>44593</v>
      </c>
      <c r="K1236" s="31" t="str">
        <f>VLOOKUP(Datos[[#This Row],[Region]],$P$7:$S$61,4,FALSE)</f>
        <v>46 - Valencia/València</v>
      </c>
    </row>
    <row r="1237" spans="1:11" x14ac:dyDescent="0.25">
      <c r="A1237" t="s">
        <v>110</v>
      </c>
      <c r="B1237" t="s">
        <v>18</v>
      </c>
      <c r="C1237" t="s">
        <v>6</v>
      </c>
      <c r="D1237">
        <v>199207.51</v>
      </c>
      <c r="E1237">
        <v>195781.34</v>
      </c>
      <c r="F1237">
        <v>46</v>
      </c>
      <c r="G1237">
        <v>199207.51</v>
      </c>
      <c r="H1237">
        <v>195781.34</v>
      </c>
      <c r="J1237" s="31">
        <f>VLOOKUP(Datos[[#This Row],[Mes]],$M$2:$N$13,2,FALSE)</f>
        <v>44621</v>
      </c>
      <c r="K1237" s="31" t="str">
        <f>VLOOKUP(Datos[[#This Row],[Region]],$P$7:$S$61,4,FALSE)</f>
        <v>46 - Valencia/València</v>
      </c>
    </row>
    <row r="1238" spans="1:11" x14ac:dyDescent="0.25">
      <c r="A1238" t="s">
        <v>110</v>
      </c>
      <c r="B1238" t="s">
        <v>18</v>
      </c>
      <c r="C1238" t="s">
        <v>7</v>
      </c>
      <c r="D1238">
        <v>197254.63</v>
      </c>
      <c r="E1238">
        <v>193862.04</v>
      </c>
      <c r="F1238">
        <v>46</v>
      </c>
      <c r="G1238">
        <v>197254.63</v>
      </c>
      <c r="H1238">
        <v>193862.04</v>
      </c>
      <c r="J1238" s="31">
        <f>VLOOKUP(Datos[[#This Row],[Mes]],$M$2:$N$13,2,FALSE)</f>
        <v>44652</v>
      </c>
      <c r="K1238" s="31" t="str">
        <f>VLOOKUP(Datos[[#This Row],[Region]],$P$7:$S$61,4,FALSE)</f>
        <v>46 - Valencia/València</v>
      </c>
    </row>
    <row r="1239" spans="1:11" x14ac:dyDescent="0.25">
      <c r="A1239" t="s">
        <v>110</v>
      </c>
      <c r="B1239" t="s">
        <v>18</v>
      </c>
      <c r="C1239" t="s">
        <v>8</v>
      </c>
      <c r="D1239">
        <v>330039.58</v>
      </c>
      <c r="E1239">
        <v>324363.21999999997</v>
      </c>
      <c r="F1239">
        <v>46</v>
      </c>
      <c r="G1239">
        <v>330039.58</v>
      </c>
      <c r="H1239">
        <v>324363.21999999997</v>
      </c>
      <c r="J1239" s="31">
        <f>VLOOKUP(Datos[[#This Row],[Mes]],$M$2:$N$13,2,FALSE)</f>
        <v>44682</v>
      </c>
      <c r="K1239" s="31" t="str">
        <f>VLOOKUP(Datos[[#This Row],[Region]],$P$7:$S$61,4,FALSE)</f>
        <v>46 - Valencia/València</v>
      </c>
    </row>
    <row r="1240" spans="1:11" x14ac:dyDescent="0.25">
      <c r="A1240" t="s">
        <v>110</v>
      </c>
      <c r="B1240" t="s">
        <v>18</v>
      </c>
      <c r="C1240" t="s">
        <v>9</v>
      </c>
      <c r="D1240">
        <v>284062.06</v>
      </c>
      <c r="E1240">
        <v>279176.46999999997</v>
      </c>
      <c r="F1240">
        <v>46</v>
      </c>
      <c r="G1240">
        <v>284062.06</v>
      </c>
      <c r="H1240">
        <v>279176.46999999997</v>
      </c>
      <c r="J1240" s="31">
        <f>VLOOKUP(Datos[[#This Row],[Mes]],$M$2:$N$13,2,FALSE)</f>
        <v>44713</v>
      </c>
      <c r="K1240" s="31" t="str">
        <f>VLOOKUP(Datos[[#This Row],[Region]],$P$7:$S$61,4,FALSE)</f>
        <v>46 - Valencia/València</v>
      </c>
    </row>
    <row r="1241" spans="1:11" x14ac:dyDescent="0.25">
      <c r="A1241" t="s">
        <v>85</v>
      </c>
      <c r="B1241" t="s">
        <v>18</v>
      </c>
      <c r="C1241" t="s">
        <v>4</v>
      </c>
      <c r="D1241">
        <v>14050.16</v>
      </c>
      <c r="E1241">
        <v>13808.51</v>
      </c>
      <c r="F1241">
        <v>47</v>
      </c>
      <c r="G1241">
        <v>14050.16</v>
      </c>
      <c r="H1241">
        <v>13808.51</v>
      </c>
      <c r="J1241" s="31">
        <f>VLOOKUP(Datos[[#This Row],[Mes]],$M$2:$N$13,2,FALSE)</f>
        <v>44562</v>
      </c>
      <c r="K1241" s="31" t="str">
        <f>VLOOKUP(Datos[[#This Row],[Region]],$P$7:$S$61,4,FALSE)</f>
        <v>47 - Valladolid</v>
      </c>
    </row>
    <row r="1242" spans="1:11" x14ac:dyDescent="0.25">
      <c r="A1242" t="s">
        <v>85</v>
      </c>
      <c r="B1242" t="s">
        <v>18</v>
      </c>
      <c r="C1242" t="s">
        <v>5</v>
      </c>
      <c r="D1242">
        <v>13317.82</v>
      </c>
      <c r="E1242">
        <v>13088.77</v>
      </c>
      <c r="F1242">
        <v>47</v>
      </c>
      <c r="G1242">
        <v>13317.82</v>
      </c>
      <c r="H1242">
        <v>13088.77</v>
      </c>
      <c r="J1242" s="31">
        <f>VLOOKUP(Datos[[#This Row],[Mes]],$M$2:$N$13,2,FALSE)</f>
        <v>44593</v>
      </c>
      <c r="K1242" s="31" t="str">
        <f>VLOOKUP(Datos[[#This Row],[Region]],$P$7:$S$61,4,FALSE)</f>
        <v>47 - Valladolid</v>
      </c>
    </row>
    <row r="1243" spans="1:11" x14ac:dyDescent="0.25">
      <c r="A1243" t="s">
        <v>85</v>
      </c>
      <c r="B1243" t="s">
        <v>18</v>
      </c>
      <c r="C1243" t="s">
        <v>6</v>
      </c>
      <c r="D1243">
        <v>12051.4</v>
      </c>
      <c r="E1243">
        <v>11844.13</v>
      </c>
      <c r="F1243">
        <v>47</v>
      </c>
      <c r="G1243">
        <v>12051.4</v>
      </c>
      <c r="H1243">
        <v>11844.13</v>
      </c>
      <c r="J1243" s="31">
        <f>VLOOKUP(Datos[[#This Row],[Mes]],$M$2:$N$13,2,FALSE)</f>
        <v>44621</v>
      </c>
      <c r="K1243" s="31" t="str">
        <f>VLOOKUP(Datos[[#This Row],[Region]],$P$7:$S$61,4,FALSE)</f>
        <v>47 - Valladolid</v>
      </c>
    </row>
    <row r="1244" spans="1:11" x14ac:dyDescent="0.25">
      <c r="A1244" t="s">
        <v>85</v>
      </c>
      <c r="B1244" t="s">
        <v>18</v>
      </c>
      <c r="C1244" t="s">
        <v>7</v>
      </c>
      <c r="D1244">
        <v>12691.62</v>
      </c>
      <c r="E1244">
        <v>12473.34</v>
      </c>
      <c r="F1244">
        <v>47</v>
      </c>
      <c r="G1244">
        <v>12691.62</v>
      </c>
      <c r="H1244">
        <v>12473.34</v>
      </c>
      <c r="J1244" s="31">
        <f>VLOOKUP(Datos[[#This Row],[Mes]],$M$2:$N$13,2,FALSE)</f>
        <v>44652</v>
      </c>
      <c r="K1244" s="31" t="str">
        <f>VLOOKUP(Datos[[#This Row],[Region]],$P$7:$S$61,4,FALSE)</f>
        <v>47 - Valladolid</v>
      </c>
    </row>
    <row r="1245" spans="1:11" x14ac:dyDescent="0.25">
      <c r="A1245" t="s">
        <v>85</v>
      </c>
      <c r="B1245" t="s">
        <v>18</v>
      </c>
      <c r="C1245" t="s">
        <v>8</v>
      </c>
      <c r="D1245">
        <v>12529.64</v>
      </c>
      <c r="E1245">
        <v>12314.14</v>
      </c>
      <c r="F1245">
        <v>47</v>
      </c>
      <c r="G1245">
        <v>12529.64</v>
      </c>
      <c r="H1245">
        <v>12314.14</v>
      </c>
      <c r="J1245" s="31">
        <f>VLOOKUP(Datos[[#This Row],[Mes]],$M$2:$N$13,2,FALSE)</f>
        <v>44682</v>
      </c>
      <c r="K1245" s="31" t="str">
        <f>VLOOKUP(Datos[[#This Row],[Region]],$P$7:$S$61,4,FALSE)</f>
        <v>47 - Valladolid</v>
      </c>
    </row>
    <row r="1246" spans="1:11" x14ac:dyDescent="0.25">
      <c r="A1246" t="s">
        <v>85</v>
      </c>
      <c r="B1246" t="s">
        <v>18</v>
      </c>
      <c r="C1246" t="s">
        <v>9</v>
      </c>
      <c r="D1246">
        <v>8740.59</v>
      </c>
      <c r="E1246">
        <v>8590.26</v>
      </c>
      <c r="F1246">
        <v>47</v>
      </c>
      <c r="G1246">
        <v>8740.59</v>
      </c>
      <c r="H1246">
        <v>8590.26</v>
      </c>
      <c r="J1246" s="31">
        <f>VLOOKUP(Datos[[#This Row],[Mes]],$M$2:$N$13,2,FALSE)</f>
        <v>44713</v>
      </c>
      <c r="K1246" s="31" t="str">
        <f>VLOOKUP(Datos[[#This Row],[Region]],$P$7:$S$61,4,FALSE)</f>
        <v>47 - Valladolid</v>
      </c>
    </row>
    <row r="1247" spans="1:11" x14ac:dyDescent="0.25">
      <c r="A1247" t="s">
        <v>73</v>
      </c>
      <c r="B1247" t="s">
        <v>18</v>
      </c>
      <c r="C1247" t="s">
        <v>4</v>
      </c>
      <c r="D1247">
        <v>20252.91</v>
      </c>
      <c r="E1247">
        <v>19904.580000000002</v>
      </c>
      <c r="F1247">
        <v>48</v>
      </c>
      <c r="G1247">
        <v>20252.91</v>
      </c>
      <c r="H1247">
        <v>19904.580000000002</v>
      </c>
      <c r="J1247" s="31">
        <f>VLOOKUP(Datos[[#This Row],[Mes]],$M$2:$N$13,2,FALSE)</f>
        <v>44562</v>
      </c>
      <c r="K1247" s="31" t="str">
        <f>VLOOKUP(Datos[[#This Row],[Region]],$P$7:$S$61,4,FALSE)</f>
        <v>48 - Bizkaia</v>
      </c>
    </row>
    <row r="1248" spans="1:11" x14ac:dyDescent="0.25">
      <c r="A1248" t="s">
        <v>73</v>
      </c>
      <c r="B1248" t="s">
        <v>18</v>
      </c>
      <c r="C1248" t="s">
        <v>5</v>
      </c>
      <c r="D1248">
        <v>11630.66</v>
      </c>
      <c r="E1248">
        <v>11430.62</v>
      </c>
      <c r="F1248">
        <v>48</v>
      </c>
      <c r="G1248">
        <v>11630.66</v>
      </c>
      <c r="H1248">
        <v>11430.62</v>
      </c>
      <c r="J1248" s="31">
        <f>VLOOKUP(Datos[[#This Row],[Mes]],$M$2:$N$13,2,FALSE)</f>
        <v>44593</v>
      </c>
      <c r="K1248" s="31" t="str">
        <f>VLOOKUP(Datos[[#This Row],[Region]],$P$7:$S$61,4,FALSE)</f>
        <v>48 - Bizkaia</v>
      </c>
    </row>
    <row r="1249" spans="1:11" x14ac:dyDescent="0.25">
      <c r="A1249" t="s">
        <v>73</v>
      </c>
      <c r="B1249" t="s">
        <v>18</v>
      </c>
      <c r="C1249" t="s">
        <v>6</v>
      </c>
      <c r="D1249">
        <v>26800.3</v>
      </c>
      <c r="E1249">
        <v>26339.360000000001</v>
      </c>
      <c r="F1249">
        <v>48</v>
      </c>
      <c r="G1249">
        <v>26800.3</v>
      </c>
      <c r="H1249">
        <v>26339.360000000001</v>
      </c>
      <c r="J1249" s="31">
        <f>VLOOKUP(Datos[[#This Row],[Mes]],$M$2:$N$13,2,FALSE)</f>
        <v>44621</v>
      </c>
      <c r="K1249" s="31" t="str">
        <f>VLOOKUP(Datos[[#This Row],[Region]],$P$7:$S$61,4,FALSE)</f>
        <v>48 - Bizkaia</v>
      </c>
    </row>
    <row r="1250" spans="1:11" x14ac:dyDescent="0.25">
      <c r="A1250" t="s">
        <v>73</v>
      </c>
      <c r="B1250" t="s">
        <v>18</v>
      </c>
      <c r="C1250" t="s">
        <v>7</v>
      </c>
      <c r="D1250">
        <v>6180.24</v>
      </c>
      <c r="E1250">
        <v>6073.95</v>
      </c>
      <c r="F1250">
        <v>48</v>
      </c>
      <c r="G1250">
        <v>6180.24</v>
      </c>
      <c r="H1250">
        <v>6073.95</v>
      </c>
      <c r="J1250" s="31">
        <f>VLOOKUP(Datos[[#This Row],[Mes]],$M$2:$N$13,2,FALSE)</f>
        <v>44652</v>
      </c>
      <c r="K1250" s="31" t="str">
        <f>VLOOKUP(Datos[[#This Row],[Region]],$P$7:$S$61,4,FALSE)</f>
        <v>48 - Bizkaia</v>
      </c>
    </row>
    <row r="1251" spans="1:11" x14ac:dyDescent="0.25">
      <c r="A1251" t="s">
        <v>73</v>
      </c>
      <c r="B1251" t="s">
        <v>18</v>
      </c>
      <c r="C1251" t="s">
        <v>8</v>
      </c>
      <c r="D1251">
        <v>6719.56</v>
      </c>
      <c r="E1251">
        <v>6603.99</v>
      </c>
      <c r="F1251">
        <v>48</v>
      </c>
      <c r="G1251">
        <v>6719.56</v>
      </c>
      <c r="H1251">
        <v>6603.99</v>
      </c>
      <c r="J1251" s="31">
        <f>VLOOKUP(Datos[[#This Row],[Mes]],$M$2:$N$13,2,FALSE)</f>
        <v>44682</v>
      </c>
      <c r="K1251" s="31" t="str">
        <f>VLOOKUP(Datos[[#This Row],[Region]],$P$7:$S$61,4,FALSE)</f>
        <v>48 - Bizkaia</v>
      </c>
    </row>
    <row r="1252" spans="1:11" x14ac:dyDescent="0.25">
      <c r="A1252" t="s">
        <v>73</v>
      </c>
      <c r="B1252" t="s">
        <v>18</v>
      </c>
      <c r="C1252" t="s">
        <v>9</v>
      </c>
      <c r="D1252">
        <v>6377.26</v>
      </c>
      <c r="E1252">
        <v>6267.58</v>
      </c>
      <c r="F1252">
        <v>48</v>
      </c>
      <c r="G1252">
        <v>6377.26</v>
      </c>
      <c r="H1252">
        <v>6267.58</v>
      </c>
      <c r="J1252" s="31">
        <f>VLOOKUP(Datos[[#This Row],[Mes]],$M$2:$N$13,2,FALSE)</f>
        <v>44713</v>
      </c>
      <c r="K1252" s="31" t="str">
        <f>VLOOKUP(Datos[[#This Row],[Region]],$P$7:$S$61,4,FALSE)</f>
        <v>48 - Bizkaia</v>
      </c>
    </row>
    <row r="1253" spans="1:11" x14ac:dyDescent="0.25">
      <c r="A1253" t="s">
        <v>84</v>
      </c>
      <c r="B1253" t="s">
        <v>18</v>
      </c>
      <c r="C1253" t="s">
        <v>4</v>
      </c>
      <c r="D1253">
        <v>322786.34000000003</v>
      </c>
      <c r="E1253">
        <v>317234.73</v>
      </c>
      <c r="F1253">
        <v>49</v>
      </c>
      <c r="G1253">
        <v>322786.34000000003</v>
      </c>
      <c r="H1253">
        <v>317234.73</v>
      </c>
      <c r="J1253" s="31">
        <f>VLOOKUP(Datos[[#This Row],[Mes]],$M$2:$N$13,2,FALSE)</f>
        <v>44562</v>
      </c>
      <c r="K1253" s="31" t="str">
        <f>VLOOKUP(Datos[[#This Row],[Region]],$P$7:$S$61,4,FALSE)</f>
        <v>49 - Zamora</v>
      </c>
    </row>
    <row r="1254" spans="1:11" x14ac:dyDescent="0.25">
      <c r="A1254" t="s">
        <v>84</v>
      </c>
      <c r="B1254" t="s">
        <v>18</v>
      </c>
      <c r="C1254" t="s">
        <v>5</v>
      </c>
      <c r="D1254">
        <v>235669.59</v>
      </c>
      <c r="E1254">
        <v>231616.3</v>
      </c>
      <c r="F1254">
        <v>49</v>
      </c>
      <c r="G1254">
        <v>235669.59</v>
      </c>
      <c r="H1254">
        <v>231616.3</v>
      </c>
      <c r="J1254" s="31">
        <f>VLOOKUP(Datos[[#This Row],[Mes]],$M$2:$N$13,2,FALSE)</f>
        <v>44593</v>
      </c>
      <c r="K1254" s="31" t="str">
        <f>VLOOKUP(Datos[[#This Row],[Region]],$P$7:$S$61,4,FALSE)</f>
        <v>49 - Zamora</v>
      </c>
    </row>
    <row r="1255" spans="1:11" x14ac:dyDescent="0.25">
      <c r="A1255" t="s">
        <v>84</v>
      </c>
      <c r="B1255" t="s">
        <v>18</v>
      </c>
      <c r="C1255" t="s">
        <v>6</v>
      </c>
      <c r="D1255">
        <v>343761.31</v>
      </c>
      <c r="E1255">
        <v>337848.95</v>
      </c>
      <c r="F1255">
        <v>49</v>
      </c>
      <c r="G1255">
        <v>343761.31</v>
      </c>
      <c r="H1255">
        <v>337848.95</v>
      </c>
      <c r="J1255" s="31">
        <f>VLOOKUP(Datos[[#This Row],[Mes]],$M$2:$N$13,2,FALSE)</f>
        <v>44621</v>
      </c>
      <c r="K1255" s="31" t="str">
        <f>VLOOKUP(Datos[[#This Row],[Region]],$P$7:$S$61,4,FALSE)</f>
        <v>49 - Zamora</v>
      </c>
    </row>
    <row r="1256" spans="1:11" x14ac:dyDescent="0.25">
      <c r="A1256" t="s">
        <v>84</v>
      </c>
      <c r="B1256" t="s">
        <v>18</v>
      </c>
      <c r="C1256" t="s">
        <v>7</v>
      </c>
      <c r="D1256">
        <v>377258.41</v>
      </c>
      <c r="E1256">
        <v>370769.94</v>
      </c>
      <c r="F1256">
        <v>49</v>
      </c>
      <c r="G1256">
        <v>377258.41</v>
      </c>
      <c r="H1256">
        <v>370769.94</v>
      </c>
      <c r="J1256" s="31">
        <f>VLOOKUP(Datos[[#This Row],[Mes]],$M$2:$N$13,2,FALSE)</f>
        <v>44652</v>
      </c>
      <c r="K1256" s="31" t="str">
        <f>VLOOKUP(Datos[[#This Row],[Region]],$P$7:$S$61,4,FALSE)</f>
        <v>49 - Zamora</v>
      </c>
    </row>
    <row r="1257" spans="1:11" x14ac:dyDescent="0.25">
      <c r="A1257" t="s">
        <v>84</v>
      </c>
      <c r="B1257" t="s">
        <v>18</v>
      </c>
      <c r="C1257" t="s">
        <v>8</v>
      </c>
      <c r="D1257">
        <v>154681.76999999999</v>
      </c>
      <c r="E1257">
        <v>152021.4</v>
      </c>
      <c r="F1257">
        <v>49</v>
      </c>
      <c r="G1257">
        <v>154681.76999999999</v>
      </c>
      <c r="H1257">
        <v>152021.4</v>
      </c>
      <c r="J1257" s="31">
        <f>VLOOKUP(Datos[[#This Row],[Mes]],$M$2:$N$13,2,FALSE)</f>
        <v>44682</v>
      </c>
      <c r="K1257" s="31" t="str">
        <f>VLOOKUP(Datos[[#This Row],[Region]],$P$7:$S$61,4,FALSE)</f>
        <v>49 - Zamora</v>
      </c>
    </row>
    <row r="1258" spans="1:11" x14ac:dyDescent="0.25">
      <c r="A1258" t="s">
        <v>84</v>
      </c>
      <c r="B1258" t="s">
        <v>18</v>
      </c>
      <c r="C1258" t="s">
        <v>9</v>
      </c>
      <c r="D1258">
        <v>119100.17</v>
      </c>
      <c r="E1258">
        <v>117051.76</v>
      </c>
      <c r="F1258">
        <v>49</v>
      </c>
      <c r="G1258">
        <v>119100.17</v>
      </c>
      <c r="H1258">
        <v>117051.76</v>
      </c>
      <c r="J1258" s="31">
        <f>VLOOKUP(Datos[[#This Row],[Mes]],$M$2:$N$13,2,FALSE)</f>
        <v>44713</v>
      </c>
      <c r="K1258" s="31" t="str">
        <f>VLOOKUP(Datos[[#This Row],[Region]],$P$7:$S$61,4,FALSE)</f>
        <v>49 - Zamora</v>
      </c>
    </row>
    <row r="1259" spans="1:11" x14ac:dyDescent="0.25">
      <c r="A1259" t="s">
        <v>62</v>
      </c>
      <c r="B1259" t="s">
        <v>18</v>
      </c>
      <c r="C1259" t="s">
        <v>4</v>
      </c>
      <c r="D1259">
        <v>112798.45</v>
      </c>
      <c r="E1259">
        <v>110858.43</v>
      </c>
      <c r="F1259">
        <v>50</v>
      </c>
      <c r="G1259">
        <v>112798.45</v>
      </c>
      <c r="H1259">
        <v>110858.43</v>
      </c>
      <c r="J1259" s="31">
        <f>VLOOKUP(Datos[[#This Row],[Mes]],$M$2:$N$13,2,FALSE)</f>
        <v>44562</v>
      </c>
      <c r="K1259" s="31" t="str">
        <f>VLOOKUP(Datos[[#This Row],[Region]],$P$7:$S$61,4,FALSE)</f>
        <v>50 - Zaragoza</v>
      </c>
    </row>
    <row r="1260" spans="1:11" x14ac:dyDescent="0.25">
      <c r="A1260" t="s">
        <v>62</v>
      </c>
      <c r="B1260" t="s">
        <v>18</v>
      </c>
      <c r="C1260" t="s">
        <v>5</v>
      </c>
      <c r="D1260">
        <v>95552.63</v>
      </c>
      <c r="E1260">
        <v>93909.22</v>
      </c>
      <c r="F1260">
        <v>50</v>
      </c>
      <c r="G1260">
        <v>95552.63</v>
      </c>
      <c r="H1260">
        <v>93909.22</v>
      </c>
      <c r="J1260" s="31">
        <f>VLOOKUP(Datos[[#This Row],[Mes]],$M$2:$N$13,2,FALSE)</f>
        <v>44593</v>
      </c>
      <c r="K1260" s="31" t="str">
        <f>VLOOKUP(Datos[[#This Row],[Region]],$P$7:$S$61,4,FALSE)</f>
        <v>50 - Zaragoza</v>
      </c>
    </row>
    <row r="1261" spans="1:11" x14ac:dyDescent="0.25">
      <c r="A1261" t="s">
        <v>62</v>
      </c>
      <c r="B1261" t="s">
        <v>18</v>
      </c>
      <c r="C1261" t="s">
        <v>6</v>
      </c>
      <c r="D1261">
        <v>169060.69</v>
      </c>
      <c r="E1261">
        <v>166153.01</v>
      </c>
      <c r="F1261">
        <v>50</v>
      </c>
      <c r="G1261">
        <v>169060.69</v>
      </c>
      <c r="H1261">
        <v>166153.01</v>
      </c>
      <c r="J1261" s="31">
        <f>VLOOKUP(Datos[[#This Row],[Mes]],$M$2:$N$13,2,FALSE)</f>
        <v>44621</v>
      </c>
      <c r="K1261" s="31" t="str">
        <f>VLOOKUP(Datos[[#This Row],[Region]],$P$7:$S$61,4,FALSE)</f>
        <v>50 - Zaragoza</v>
      </c>
    </row>
    <row r="1262" spans="1:11" x14ac:dyDescent="0.25">
      <c r="A1262" t="s">
        <v>62</v>
      </c>
      <c r="B1262" t="s">
        <v>18</v>
      </c>
      <c r="C1262" t="s">
        <v>7</v>
      </c>
      <c r="D1262">
        <v>105522.95</v>
      </c>
      <c r="E1262">
        <v>103708.06</v>
      </c>
      <c r="F1262">
        <v>50</v>
      </c>
      <c r="G1262">
        <v>105522.95</v>
      </c>
      <c r="H1262">
        <v>103708.06</v>
      </c>
      <c r="J1262" s="31">
        <f>VLOOKUP(Datos[[#This Row],[Mes]],$M$2:$N$13,2,FALSE)</f>
        <v>44652</v>
      </c>
      <c r="K1262" s="31" t="str">
        <f>VLOOKUP(Datos[[#This Row],[Region]],$P$7:$S$61,4,FALSE)</f>
        <v>50 - Zaragoza</v>
      </c>
    </row>
    <row r="1263" spans="1:11" x14ac:dyDescent="0.25">
      <c r="A1263" t="s">
        <v>62</v>
      </c>
      <c r="B1263" t="s">
        <v>18</v>
      </c>
      <c r="C1263" t="s">
        <v>8</v>
      </c>
      <c r="D1263">
        <v>57839.21</v>
      </c>
      <c r="E1263">
        <v>56844.43</v>
      </c>
      <c r="F1263">
        <v>50</v>
      </c>
      <c r="G1263">
        <v>57839.21</v>
      </c>
      <c r="H1263">
        <v>56844.43</v>
      </c>
      <c r="J1263" s="31">
        <f>VLOOKUP(Datos[[#This Row],[Mes]],$M$2:$N$13,2,FALSE)</f>
        <v>44682</v>
      </c>
      <c r="K1263" s="31" t="str">
        <f>VLOOKUP(Datos[[#This Row],[Region]],$P$7:$S$61,4,FALSE)</f>
        <v>50 - Zaragoza</v>
      </c>
    </row>
    <row r="1264" spans="1:11" x14ac:dyDescent="0.25">
      <c r="A1264" t="s">
        <v>62</v>
      </c>
      <c r="B1264" t="s">
        <v>18</v>
      </c>
      <c r="C1264" t="s">
        <v>9</v>
      </c>
      <c r="D1264">
        <v>51873.57</v>
      </c>
      <c r="E1264">
        <v>50981.4</v>
      </c>
      <c r="F1264">
        <v>50</v>
      </c>
      <c r="G1264">
        <v>51873.57</v>
      </c>
      <c r="H1264">
        <v>50981.4</v>
      </c>
      <c r="J1264" s="31">
        <f>VLOOKUP(Datos[[#This Row],[Mes]],$M$2:$N$13,2,FALSE)</f>
        <v>44713</v>
      </c>
      <c r="K1264" s="31" t="str">
        <f>VLOOKUP(Datos[[#This Row],[Region]],$P$7:$S$61,4,FALSE)</f>
        <v>50 - Zaragoza</v>
      </c>
    </row>
    <row r="1265" spans="1:11" x14ac:dyDescent="0.25">
      <c r="A1265" t="s">
        <v>69</v>
      </c>
      <c r="B1265" t="s">
        <v>20</v>
      </c>
      <c r="C1265" t="s">
        <v>4</v>
      </c>
      <c r="D1265">
        <v>30585</v>
      </c>
      <c r="E1265">
        <v>29328</v>
      </c>
      <c r="F1265">
        <v>1</v>
      </c>
      <c r="G1265">
        <v>30585</v>
      </c>
      <c r="H1265">
        <v>29328</v>
      </c>
      <c r="J1265" s="31">
        <f>VLOOKUP(Datos[[#This Row],[Mes]],$M$2:$N$13,2,FALSE)</f>
        <v>44562</v>
      </c>
      <c r="K1265" s="31" t="str">
        <f>VLOOKUP(Datos[[#This Row],[Region]],$P$7:$S$61,4,FALSE)</f>
        <v>01 - Araba/Álava</v>
      </c>
    </row>
    <row r="1266" spans="1:11" x14ac:dyDescent="0.25">
      <c r="A1266" t="s">
        <v>69</v>
      </c>
      <c r="B1266" t="s">
        <v>20</v>
      </c>
      <c r="C1266" t="s">
        <v>5</v>
      </c>
      <c r="D1266">
        <v>26531.45</v>
      </c>
      <c r="E1266">
        <v>25522.45</v>
      </c>
      <c r="F1266">
        <v>1</v>
      </c>
      <c r="G1266">
        <v>26531.45</v>
      </c>
      <c r="H1266">
        <v>25522.45</v>
      </c>
      <c r="J1266" s="31">
        <f>VLOOKUP(Datos[[#This Row],[Mes]],$M$2:$N$13,2,FALSE)</f>
        <v>44593</v>
      </c>
      <c r="K1266" s="31" t="str">
        <f>VLOOKUP(Datos[[#This Row],[Region]],$P$7:$S$61,4,FALSE)</f>
        <v>01 - Araba/Álava</v>
      </c>
    </row>
    <row r="1267" spans="1:11" x14ac:dyDescent="0.25">
      <c r="A1267" t="s">
        <v>69</v>
      </c>
      <c r="B1267" t="s">
        <v>20</v>
      </c>
      <c r="C1267" t="s">
        <v>6</v>
      </c>
      <c r="D1267">
        <v>18225.2</v>
      </c>
      <c r="E1267">
        <v>17501.11</v>
      </c>
      <c r="F1267">
        <v>1</v>
      </c>
      <c r="G1267">
        <v>18225.2</v>
      </c>
      <c r="H1267">
        <v>17501.11</v>
      </c>
      <c r="J1267" s="31">
        <f>VLOOKUP(Datos[[#This Row],[Mes]],$M$2:$N$13,2,FALSE)</f>
        <v>44621</v>
      </c>
      <c r="K1267" s="31" t="str">
        <f>VLOOKUP(Datos[[#This Row],[Region]],$P$7:$S$61,4,FALSE)</f>
        <v>01 - Araba/Álava</v>
      </c>
    </row>
    <row r="1268" spans="1:11" x14ac:dyDescent="0.25">
      <c r="A1268" t="s">
        <v>69</v>
      </c>
      <c r="B1268" t="s">
        <v>20</v>
      </c>
      <c r="C1268" t="s">
        <v>7</v>
      </c>
      <c r="D1268">
        <v>9070.7000000000007</v>
      </c>
      <c r="E1268">
        <v>8731.7000000000007</v>
      </c>
      <c r="F1268">
        <v>1</v>
      </c>
      <c r="G1268">
        <v>9070.7000000000007</v>
      </c>
      <c r="H1268">
        <v>8731.7000000000007</v>
      </c>
      <c r="J1268" s="31">
        <f>VLOOKUP(Datos[[#This Row],[Mes]],$M$2:$N$13,2,FALSE)</f>
        <v>44652</v>
      </c>
      <c r="K1268" s="31" t="str">
        <f>VLOOKUP(Datos[[#This Row],[Region]],$P$7:$S$61,4,FALSE)</f>
        <v>01 - Araba/Álava</v>
      </c>
    </row>
    <row r="1269" spans="1:11" x14ac:dyDescent="0.25">
      <c r="A1269" t="s">
        <v>69</v>
      </c>
      <c r="B1269" t="s">
        <v>20</v>
      </c>
      <c r="C1269" t="s">
        <v>8</v>
      </c>
      <c r="D1269">
        <v>37039.769999999997</v>
      </c>
      <c r="E1269">
        <v>35416.769999999997</v>
      </c>
      <c r="F1269">
        <v>1</v>
      </c>
      <c r="G1269">
        <v>37039.769999999997</v>
      </c>
      <c r="H1269">
        <v>35416.769999999997</v>
      </c>
      <c r="J1269" s="31">
        <f>VLOOKUP(Datos[[#This Row],[Mes]],$M$2:$N$13,2,FALSE)</f>
        <v>44682</v>
      </c>
      <c r="K1269" s="31" t="str">
        <f>VLOOKUP(Datos[[#This Row],[Region]],$P$7:$S$61,4,FALSE)</f>
        <v>01 - Araba/Álava</v>
      </c>
    </row>
    <row r="1270" spans="1:11" x14ac:dyDescent="0.25">
      <c r="A1270" t="s">
        <v>69</v>
      </c>
      <c r="B1270" t="s">
        <v>20</v>
      </c>
      <c r="C1270" t="s">
        <v>9</v>
      </c>
      <c r="D1270">
        <v>33986.18</v>
      </c>
      <c r="E1270">
        <v>32261.18</v>
      </c>
      <c r="F1270">
        <v>1</v>
      </c>
      <c r="G1270">
        <v>33986.18</v>
      </c>
      <c r="H1270">
        <v>32261.18</v>
      </c>
      <c r="J1270" s="31">
        <f>VLOOKUP(Datos[[#This Row],[Mes]],$M$2:$N$13,2,FALSE)</f>
        <v>44713</v>
      </c>
      <c r="K1270" s="31" t="str">
        <f>VLOOKUP(Datos[[#This Row],[Region]],$P$7:$S$61,4,FALSE)</f>
        <v>01 - Araba/Álava</v>
      </c>
    </row>
    <row r="1271" spans="1:11" x14ac:dyDescent="0.25">
      <c r="A1271" t="s">
        <v>63</v>
      </c>
      <c r="B1271" t="s">
        <v>20</v>
      </c>
      <c r="C1271" t="s">
        <v>4</v>
      </c>
      <c r="D1271">
        <v>3026.56</v>
      </c>
      <c r="E1271">
        <v>2971.56</v>
      </c>
      <c r="F1271">
        <v>2</v>
      </c>
      <c r="G1271">
        <v>3026.56</v>
      </c>
      <c r="H1271">
        <v>2971.56</v>
      </c>
      <c r="J1271" s="31">
        <f>VLOOKUP(Datos[[#This Row],[Mes]],$M$2:$N$13,2,FALSE)</f>
        <v>44562</v>
      </c>
      <c r="K1271" s="31" t="str">
        <f>VLOOKUP(Datos[[#This Row],[Region]],$P$7:$S$61,4,FALSE)</f>
        <v>02 - Albacete</v>
      </c>
    </row>
    <row r="1272" spans="1:11" x14ac:dyDescent="0.25">
      <c r="A1272" t="s">
        <v>63</v>
      </c>
      <c r="B1272" t="s">
        <v>20</v>
      </c>
      <c r="C1272" t="s">
        <v>5</v>
      </c>
      <c r="D1272">
        <v>2896.9</v>
      </c>
      <c r="E1272">
        <v>2840.9</v>
      </c>
      <c r="F1272">
        <v>2</v>
      </c>
      <c r="G1272">
        <v>2896.9</v>
      </c>
      <c r="H1272">
        <v>2840.9</v>
      </c>
      <c r="J1272" s="31">
        <f>VLOOKUP(Datos[[#This Row],[Mes]],$M$2:$N$13,2,FALSE)</f>
        <v>44593</v>
      </c>
      <c r="K1272" s="31" t="str">
        <f>VLOOKUP(Datos[[#This Row],[Region]],$P$7:$S$61,4,FALSE)</f>
        <v>02 - Albacete</v>
      </c>
    </row>
    <row r="1273" spans="1:11" x14ac:dyDescent="0.25">
      <c r="A1273" t="s">
        <v>63</v>
      </c>
      <c r="B1273" t="s">
        <v>20</v>
      </c>
      <c r="C1273" t="s">
        <v>6</v>
      </c>
      <c r="D1273">
        <v>2952</v>
      </c>
      <c r="E1273">
        <v>2894</v>
      </c>
      <c r="F1273">
        <v>2</v>
      </c>
      <c r="G1273">
        <v>2952</v>
      </c>
      <c r="H1273">
        <v>2894</v>
      </c>
      <c r="J1273" s="31">
        <f>VLOOKUP(Datos[[#This Row],[Mes]],$M$2:$N$13,2,FALSE)</f>
        <v>44621</v>
      </c>
      <c r="K1273" s="31" t="str">
        <f>VLOOKUP(Datos[[#This Row],[Region]],$P$7:$S$61,4,FALSE)</f>
        <v>02 - Albacete</v>
      </c>
    </row>
    <row r="1274" spans="1:11" x14ac:dyDescent="0.25">
      <c r="A1274" t="s">
        <v>63</v>
      </c>
      <c r="B1274" t="s">
        <v>20</v>
      </c>
      <c r="C1274" t="s">
        <v>7</v>
      </c>
      <c r="D1274">
        <v>2865.93</v>
      </c>
      <c r="E1274">
        <v>2801.93</v>
      </c>
      <c r="F1274">
        <v>2</v>
      </c>
      <c r="G1274">
        <v>2865.93</v>
      </c>
      <c r="H1274">
        <v>2801.93</v>
      </c>
      <c r="J1274" s="31">
        <f>VLOOKUP(Datos[[#This Row],[Mes]],$M$2:$N$13,2,FALSE)</f>
        <v>44652</v>
      </c>
      <c r="K1274" s="31" t="str">
        <f>VLOOKUP(Datos[[#This Row],[Region]],$P$7:$S$61,4,FALSE)</f>
        <v>02 - Albacete</v>
      </c>
    </row>
    <row r="1275" spans="1:11" x14ac:dyDescent="0.25">
      <c r="A1275" t="s">
        <v>63</v>
      </c>
      <c r="B1275" t="s">
        <v>20</v>
      </c>
      <c r="C1275" t="s">
        <v>8</v>
      </c>
      <c r="D1275">
        <v>3000.59</v>
      </c>
      <c r="E1275">
        <v>2937.59</v>
      </c>
      <c r="F1275">
        <v>2</v>
      </c>
      <c r="G1275">
        <v>3000.59</v>
      </c>
      <c r="H1275">
        <v>2937.59</v>
      </c>
      <c r="J1275" s="31">
        <f>VLOOKUP(Datos[[#This Row],[Mes]],$M$2:$N$13,2,FALSE)</f>
        <v>44682</v>
      </c>
      <c r="K1275" s="31" t="str">
        <f>VLOOKUP(Datos[[#This Row],[Region]],$P$7:$S$61,4,FALSE)</f>
        <v>02 - Albacete</v>
      </c>
    </row>
    <row r="1276" spans="1:11" x14ac:dyDescent="0.25">
      <c r="A1276" t="s">
        <v>63</v>
      </c>
      <c r="B1276" t="s">
        <v>20</v>
      </c>
      <c r="C1276" t="s">
        <v>9</v>
      </c>
      <c r="D1276">
        <v>2996.92</v>
      </c>
      <c r="E1276">
        <v>2928.92</v>
      </c>
      <c r="F1276">
        <v>2</v>
      </c>
      <c r="G1276">
        <v>2996.92</v>
      </c>
      <c r="H1276">
        <v>2928.92</v>
      </c>
      <c r="J1276" s="31">
        <f>VLOOKUP(Datos[[#This Row],[Mes]],$M$2:$N$13,2,FALSE)</f>
        <v>44713</v>
      </c>
      <c r="K1276" s="31" t="str">
        <f>VLOOKUP(Datos[[#This Row],[Region]],$P$7:$S$61,4,FALSE)</f>
        <v>02 - Albacete</v>
      </c>
    </row>
    <row r="1277" spans="1:11" x14ac:dyDescent="0.25">
      <c r="A1277" t="s">
        <v>68</v>
      </c>
      <c r="B1277" t="s">
        <v>20</v>
      </c>
      <c r="C1277" t="s">
        <v>4</v>
      </c>
      <c r="D1277">
        <v>10746.22</v>
      </c>
      <c r="E1277">
        <v>10334.18</v>
      </c>
      <c r="F1277">
        <v>3</v>
      </c>
      <c r="G1277">
        <v>10746.22</v>
      </c>
      <c r="H1277">
        <v>10334.18</v>
      </c>
      <c r="J1277" s="31">
        <f>VLOOKUP(Datos[[#This Row],[Mes]],$M$2:$N$13,2,FALSE)</f>
        <v>44562</v>
      </c>
      <c r="K1277" s="31" t="str">
        <f>VLOOKUP(Datos[[#This Row],[Region]],$P$7:$S$61,4,FALSE)</f>
        <v>03 - Alicante/Alacant</v>
      </c>
    </row>
    <row r="1278" spans="1:11" x14ac:dyDescent="0.25">
      <c r="A1278" t="s">
        <v>68</v>
      </c>
      <c r="B1278" t="s">
        <v>20</v>
      </c>
      <c r="C1278" t="s">
        <v>5</v>
      </c>
      <c r="D1278">
        <v>8139.41</v>
      </c>
      <c r="E1278">
        <v>7835.2</v>
      </c>
      <c r="F1278">
        <v>3</v>
      </c>
      <c r="G1278">
        <v>8139.41</v>
      </c>
      <c r="H1278">
        <v>7835.2</v>
      </c>
      <c r="J1278" s="31">
        <f>VLOOKUP(Datos[[#This Row],[Mes]],$M$2:$N$13,2,FALSE)</f>
        <v>44593</v>
      </c>
      <c r="K1278" s="31" t="str">
        <f>VLOOKUP(Datos[[#This Row],[Region]],$P$7:$S$61,4,FALSE)</f>
        <v>03 - Alicante/Alacant</v>
      </c>
    </row>
    <row r="1279" spans="1:11" x14ac:dyDescent="0.25">
      <c r="A1279" t="s">
        <v>68</v>
      </c>
      <c r="B1279" t="s">
        <v>20</v>
      </c>
      <c r="C1279" t="s">
        <v>6</v>
      </c>
      <c r="D1279">
        <v>5440.2300000000005</v>
      </c>
      <c r="E1279">
        <v>5245.87</v>
      </c>
      <c r="F1279">
        <v>3</v>
      </c>
      <c r="G1279">
        <v>5440.2300000000005</v>
      </c>
      <c r="H1279">
        <v>5245.87</v>
      </c>
      <c r="J1279" s="31">
        <f>VLOOKUP(Datos[[#This Row],[Mes]],$M$2:$N$13,2,FALSE)</f>
        <v>44621</v>
      </c>
      <c r="K1279" s="31" t="str">
        <f>VLOOKUP(Datos[[#This Row],[Region]],$P$7:$S$61,4,FALSE)</f>
        <v>03 - Alicante/Alacant</v>
      </c>
    </row>
    <row r="1280" spans="1:11" x14ac:dyDescent="0.25">
      <c r="A1280" t="s">
        <v>68</v>
      </c>
      <c r="B1280" t="s">
        <v>20</v>
      </c>
      <c r="C1280" t="s">
        <v>7</v>
      </c>
      <c r="D1280">
        <v>2332.2600000000002</v>
      </c>
      <c r="E1280">
        <v>2239.9499999999998</v>
      </c>
      <c r="F1280">
        <v>3</v>
      </c>
      <c r="G1280">
        <v>2332.2600000000002</v>
      </c>
      <c r="H1280">
        <v>2239.9499999999998</v>
      </c>
      <c r="J1280" s="31">
        <f>VLOOKUP(Datos[[#This Row],[Mes]],$M$2:$N$13,2,FALSE)</f>
        <v>44652</v>
      </c>
      <c r="K1280" s="31" t="str">
        <f>VLOOKUP(Datos[[#This Row],[Region]],$P$7:$S$61,4,FALSE)</f>
        <v>03 - Alicante/Alacant</v>
      </c>
    </row>
    <row r="1281" spans="1:11" x14ac:dyDescent="0.25">
      <c r="A1281" t="s">
        <v>68</v>
      </c>
      <c r="B1281" t="s">
        <v>20</v>
      </c>
      <c r="C1281" t="s">
        <v>8</v>
      </c>
      <c r="D1281">
        <v>6275.67</v>
      </c>
      <c r="E1281">
        <v>6033.9</v>
      </c>
      <c r="F1281">
        <v>3</v>
      </c>
      <c r="G1281">
        <v>6275.67</v>
      </c>
      <c r="H1281">
        <v>6033.9</v>
      </c>
      <c r="J1281" s="31">
        <f>VLOOKUP(Datos[[#This Row],[Mes]],$M$2:$N$13,2,FALSE)</f>
        <v>44682</v>
      </c>
      <c r="K1281" s="31" t="str">
        <f>VLOOKUP(Datos[[#This Row],[Region]],$P$7:$S$61,4,FALSE)</f>
        <v>03 - Alicante/Alacant</v>
      </c>
    </row>
    <row r="1282" spans="1:11" x14ac:dyDescent="0.25">
      <c r="A1282" t="s">
        <v>68</v>
      </c>
      <c r="B1282" t="s">
        <v>20</v>
      </c>
      <c r="C1282" t="s">
        <v>9</v>
      </c>
      <c r="D1282">
        <v>7740.7200000000012</v>
      </c>
      <c r="E1282">
        <v>7446.4400000000005</v>
      </c>
      <c r="F1282">
        <v>3</v>
      </c>
      <c r="G1282">
        <v>7740.7200000000012</v>
      </c>
      <c r="H1282">
        <v>7446.4400000000005</v>
      </c>
      <c r="J1282" s="31">
        <f>VLOOKUP(Datos[[#This Row],[Mes]],$M$2:$N$13,2,FALSE)</f>
        <v>44713</v>
      </c>
      <c r="K1282" s="31" t="str">
        <f>VLOOKUP(Datos[[#This Row],[Region]],$P$7:$S$61,4,FALSE)</f>
        <v>03 - Alicante/Alacant</v>
      </c>
    </row>
    <row r="1283" spans="1:11" x14ac:dyDescent="0.25">
      <c r="A1283" t="s">
        <v>65</v>
      </c>
      <c r="B1283" t="s">
        <v>20</v>
      </c>
      <c r="C1283" t="s">
        <v>4</v>
      </c>
      <c r="D1283">
        <v>7359.97</v>
      </c>
      <c r="E1283">
        <v>7121.58</v>
      </c>
      <c r="F1283">
        <v>4</v>
      </c>
      <c r="G1283">
        <v>7359.97</v>
      </c>
      <c r="H1283">
        <v>7121.58</v>
      </c>
      <c r="J1283" s="31">
        <f>VLOOKUP(Datos[[#This Row],[Mes]],$M$2:$N$13,2,FALSE)</f>
        <v>44562</v>
      </c>
      <c r="K1283" s="31" t="str">
        <f>VLOOKUP(Datos[[#This Row],[Region]],$P$7:$S$61,4,FALSE)</f>
        <v>04 - Almería</v>
      </c>
    </row>
    <row r="1284" spans="1:11" x14ac:dyDescent="0.25">
      <c r="A1284" t="s">
        <v>65</v>
      </c>
      <c r="B1284" t="s">
        <v>20</v>
      </c>
      <c r="C1284" t="s">
        <v>5</v>
      </c>
      <c r="D1284">
        <v>7699.51</v>
      </c>
      <c r="E1284">
        <v>7436.48</v>
      </c>
      <c r="F1284">
        <v>4</v>
      </c>
      <c r="G1284">
        <v>7699.51</v>
      </c>
      <c r="H1284">
        <v>7436.48</v>
      </c>
      <c r="J1284" s="31">
        <f>VLOOKUP(Datos[[#This Row],[Mes]],$M$2:$N$13,2,FALSE)</f>
        <v>44593</v>
      </c>
      <c r="K1284" s="31" t="str">
        <f>VLOOKUP(Datos[[#This Row],[Region]],$P$7:$S$61,4,FALSE)</f>
        <v>04 - Almería</v>
      </c>
    </row>
    <row r="1285" spans="1:11" x14ac:dyDescent="0.25">
      <c r="A1285" t="s">
        <v>65</v>
      </c>
      <c r="B1285" t="s">
        <v>20</v>
      </c>
      <c r="C1285" t="s">
        <v>6</v>
      </c>
      <c r="D1285">
        <v>4384.57</v>
      </c>
      <c r="E1285">
        <v>4082.5299999999997</v>
      </c>
      <c r="F1285">
        <v>4</v>
      </c>
      <c r="G1285">
        <v>4384.57</v>
      </c>
      <c r="H1285">
        <v>4082.5299999999997</v>
      </c>
      <c r="J1285" s="31">
        <f>VLOOKUP(Datos[[#This Row],[Mes]],$M$2:$N$13,2,FALSE)</f>
        <v>44621</v>
      </c>
      <c r="K1285" s="31" t="str">
        <f>VLOOKUP(Datos[[#This Row],[Region]],$P$7:$S$61,4,FALSE)</f>
        <v>04 - Almería</v>
      </c>
    </row>
    <row r="1286" spans="1:11" x14ac:dyDescent="0.25">
      <c r="A1286" t="s">
        <v>65</v>
      </c>
      <c r="B1286" t="s">
        <v>20</v>
      </c>
      <c r="C1286" t="s">
        <v>7</v>
      </c>
      <c r="D1286">
        <v>3371.46</v>
      </c>
      <c r="E1286">
        <v>3257.19</v>
      </c>
      <c r="F1286">
        <v>4</v>
      </c>
      <c r="G1286">
        <v>3371.46</v>
      </c>
      <c r="H1286">
        <v>3257.19</v>
      </c>
      <c r="J1286" s="31">
        <f>VLOOKUP(Datos[[#This Row],[Mes]],$M$2:$N$13,2,FALSE)</f>
        <v>44652</v>
      </c>
      <c r="K1286" s="31" t="str">
        <f>VLOOKUP(Datos[[#This Row],[Region]],$P$7:$S$61,4,FALSE)</f>
        <v>04 - Almería</v>
      </c>
    </row>
    <row r="1287" spans="1:11" x14ac:dyDescent="0.25">
      <c r="A1287" t="s">
        <v>65</v>
      </c>
      <c r="B1287" t="s">
        <v>20</v>
      </c>
      <c r="C1287" t="s">
        <v>8</v>
      </c>
      <c r="D1287">
        <v>3326.02</v>
      </c>
      <c r="E1287">
        <v>3188.1099999999997</v>
      </c>
      <c r="F1287">
        <v>4</v>
      </c>
      <c r="G1287">
        <v>3326.02</v>
      </c>
      <c r="H1287">
        <v>3188.1099999999997</v>
      </c>
      <c r="J1287" s="31">
        <f>VLOOKUP(Datos[[#This Row],[Mes]],$M$2:$N$13,2,FALSE)</f>
        <v>44682</v>
      </c>
      <c r="K1287" s="31" t="str">
        <f>VLOOKUP(Datos[[#This Row],[Region]],$P$7:$S$61,4,FALSE)</f>
        <v>04 - Almería</v>
      </c>
    </row>
    <row r="1288" spans="1:11" x14ac:dyDescent="0.25">
      <c r="A1288" t="s">
        <v>65</v>
      </c>
      <c r="B1288" t="s">
        <v>20</v>
      </c>
      <c r="C1288" t="s">
        <v>9</v>
      </c>
      <c r="D1288">
        <v>3006.8199999999997</v>
      </c>
      <c r="E1288">
        <v>2869.5299999999997</v>
      </c>
      <c r="F1288">
        <v>4</v>
      </c>
      <c r="G1288">
        <v>3006.8199999999997</v>
      </c>
      <c r="H1288">
        <v>2869.5299999999997</v>
      </c>
      <c r="J1288" s="31">
        <f>VLOOKUP(Datos[[#This Row],[Mes]],$M$2:$N$13,2,FALSE)</f>
        <v>44713</v>
      </c>
      <c r="K1288" s="31" t="str">
        <f>VLOOKUP(Datos[[#This Row],[Region]],$P$7:$S$61,4,FALSE)</f>
        <v>04 - Almería</v>
      </c>
    </row>
    <row r="1289" spans="1:11" x14ac:dyDescent="0.25">
      <c r="A1289" t="s">
        <v>178</v>
      </c>
      <c r="B1289" t="s">
        <v>20</v>
      </c>
      <c r="C1289" t="s">
        <v>4</v>
      </c>
      <c r="D1289">
        <v>11244.470000000001</v>
      </c>
      <c r="E1289">
        <v>10314.82</v>
      </c>
      <c r="F1289">
        <v>6</v>
      </c>
      <c r="G1289">
        <v>11244.470000000001</v>
      </c>
      <c r="H1289">
        <v>10314.82</v>
      </c>
      <c r="J1289" s="31">
        <f>VLOOKUP(Datos[[#This Row],[Mes]],$M$2:$N$13,2,FALSE)</f>
        <v>44562</v>
      </c>
      <c r="K1289" s="31" t="str">
        <f>VLOOKUP(Datos[[#This Row],[Region]],$P$7:$S$61,4,FALSE)</f>
        <v>06 - Badajoz</v>
      </c>
    </row>
    <row r="1290" spans="1:11" x14ac:dyDescent="0.25">
      <c r="A1290" t="s">
        <v>178</v>
      </c>
      <c r="B1290" t="s">
        <v>20</v>
      </c>
      <c r="C1290" t="s">
        <v>5</v>
      </c>
      <c r="D1290">
        <v>8541.0400000000009</v>
      </c>
      <c r="E1290">
        <v>7969.1399999999994</v>
      </c>
      <c r="F1290">
        <v>6</v>
      </c>
      <c r="G1290">
        <v>8541.0400000000009</v>
      </c>
      <c r="H1290">
        <v>7969.1399999999994</v>
      </c>
      <c r="J1290" s="31">
        <f>VLOOKUP(Datos[[#This Row],[Mes]],$M$2:$N$13,2,FALSE)</f>
        <v>44593</v>
      </c>
      <c r="K1290" s="31" t="str">
        <f>VLOOKUP(Datos[[#This Row],[Region]],$P$7:$S$61,4,FALSE)</f>
        <v>06 - Badajoz</v>
      </c>
    </row>
    <row r="1291" spans="1:11" x14ac:dyDescent="0.25">
      <c r="A1291" t="s">
        <v>178</v>
      </c>
      <c r="B1291" t="s">
        <v>20</v>
      </c>
      <c r="C1291" t="s">
        <v>6</v>
      </c>
      <c r="D1291">
        <v>16531.809999999998</v>
      </c>
      <c r="E1291">
        <v>14985.08</v>
      </c>
      <c r="F1291">
        <v>6</v>
      </c>
      <c r="G1291">
        <v>16531.809999999998</v>
      </c>
      <c r="H1291">
        <v>14985.08</v>
      </c>
      <c r="J1291" s="31">
        <f>VLOOKUP(Datos[[#This Row],[Mes]],$M$2:$N$13,2,FALSE)</f>
        <v>44621</v>
      </c>
      <c r="K1291" s="31" t="str">
        <f>VLOOKUP(Datos[[#This Row],[Region]],$P$7:$S$61,4,FALSE)</f>
        <v>06 - Badajoz</v>
      </c>
    </row>
    <row r="1292" spans="1:11" x14ac:dyDescent="0.25">
      <c r="A1292" t="s">
        <v>178</v>
      </c>
      <c r="B1292" t="s">
        <v>20</v>
      </c>
      <c r="C1292" t="s">
        <v>7</v>
      </c>
      <c r="D1292">
        <v>13148</v>
      </c>
      <c r="E1292">
        <v>11917.02</v>
      </c>
      <c r="F1292">
        <v>6</v>
      </c>
      <c r="G1292">
        <v>13148</v>
      </c>
      <c r="H1292">
        <v>11917.02</v>
      </c>
      <c r="J1292" s="31">
        <f>VLOOKUP(Datos[[#This Row],[Mes]],$M$2:$N$13,2,FALSE)</f>
        <v>44652</v>
      </c>
      <c r="K1292" s="31" t="str">
        <f>VLOOKUP(Datos[[#This Row],[Region]],$P$7:$S$61,4,FALSE)</f>
        <v>06 - Badajoz</v>
      </c>
    </row>
    <row r="1293" spans="1:11" x14ac:dyDescent="0.25">
      <c r="A1293" t="s">
        <v>178</v>
      </c>
      <c r="B1293" t="s">
        <v>20</v>
      </c>
      <c r="C1293" t="s">
        <v>8</v>
      </c>
      <c r="D1293">
        <v>16017.1</v>
      </c>
      <c r="E1293">
        <v>14470.86</v>
      </c>
      <c r="F1293">
        <v>6</v>
      </c>
      <c r="G1293">
        <v>16017.1</v>
      </c>
      <c r="H1293">
        <v>14470.86</v>
      </c>
      <c r="J1293" s="31">
        <f>VLOOKUP(Datos[[#This Row],[Mes]],$M$2:$N$13,2,FALSE)</f>
        <v>44682</v>
      </c>
      <c r="K1293" s="31" t="str">
        <f>VLOOKUP(Datos[[#This Row],[Region]],$P$7:$S$61,4,FALSE)</f>
        <v>06 - Badajoz</v>
      </c>
    </row>
    <row r="1294" spans="1:11" x14ac:dyDescent="0.25">
      <c r="A1294" t="s">
        <v>178</v>
      </c>
      <c r="B1294" t="s">
        <v>20</v>
      </c>
      <c r="C1294" t="s">
        <v>9</v>
      </c>
      <c r="D1294">
        <v>13390.9</v>
      </c>
      <c r="E1294">
        <v>12320.46</v>
      </c>
      <c r="F1294">
        <v>6</v>
      </c>
      <c r="G1294">
        <v>13390.9</v>
      </c>
      <c r="H1294">
        <v>12320.46</v>
      </c>
      <c r="J1294" s="31">
        <f>VLOOKUP(Datos[[#This Row],[Mes]],$M$2:$N$13,2,FALSE)</f>
        <v>44713</v>
      </c>
      <c r="K1294" s="31" t="str">
        <f>VLOOKUP(Datos[[#This Row],[Region]],$P$7:$S$61,4,FALSE)</f>
        <v>06 - Badajoz</v>
      </c>
    </row>
    <row r="1295" spans="1:11" x14ac:dyDescent="0.25">
      <c r="A1295" t="s">
        <v>71</v>
      </c>
      <c r="B1295" t="s">
        <v>20</v>
      </c>
      <c r="C1295" t="s">
        <v>4</v>
      </c>
      <c r="D1295">
        <v>315821.57</v>
      </c>
      <c r="E1295">
        <v>303347.37</v>
      </c>
      <c r="F1295">
        <v>7</v>
      </c>
      <c r="G1295">
        <v>315821.57</v>
      </c>
      <c r="H1295">
        <v>303347.37</v>
      </c>
      <c r="J1295" s="31">
        <f>VLOOKUP(Datos[[#This Row],[Mes]],$M$2:$N$13,2,FALSE)</f>
        <v>44562</v>
      </c>
      <c r="K1295" s="31" t="str">
        <f>VLOOKUP(Datos[[#This Row],[Region]],$P$7:$S$61,4,FALSE)</f>
        <v>07 - Balears, Illes</v>
      </c>
    </row>
    <row r="1296" spans="1:11" x14ac:dyDescent="0.25">
      <c r="A1296" t="s">
        <v>71</v>
      </c>
      <c r="B1296" t="s">
        <v>20</v>
      </c>
      <c r="C1296" t="s">
        <v>5</v>
      </c>
      <c r="D1296">
        <v>274356.82</v>
      </c>
      <c r="E1296">
        <v>264994.46999999997</v>
      </c>
      <c r="F1296">
        <v>7</v>
      </c>
      <c r="G1296">
        <v>274356.82</v>
      </c>
      <c r="H1296">
        <v>264994.46999999997</v>
      </c>
      <c r="J1296" s="31">
        <f>VLOOKUP(Datos[[#This Row],[Mes]],$M$2:$N$13,2,FALSE)</f>
        <v>44593</v>
      </c>
      <c r="K1296" s="31" t="str">
        <f>VLOOKUP(Datos[[#This Row],[Region]],$P$7:$S$61,4,FALSE)</f>
        <v>07 - Balears, Illes</v>
      </c>
    </row>
    <row r="1297" spans="1:11" x14ac:dyDescent="0.25">
      <c r="A1297" t="s">
        <v>71</v>
      </c>
      <c r="B1297" t="s">
        <v>20</v>
      </c>
      <c r="C1297" t="s">
        <v>6</v>
      </c>
      <c r="D1297">
        <v>287648.87</v>
      </c>
      <c r="E1297">
        <v>275545.28000000003</v>
      </c>
      <c r="F1297">
        <v>7</v>
      </c>
      <c r="G1297">
        <v>287648.87</v>
      </c>
      <c r="H1297">
        <v>275545.28000000003</v>
      </c>
      <c r="J1297" s="31">
        <f>VLOOKUP(Datos[[#This Row],[Mes]],$M$2:$N$13,2,FALSE)</f>
        <v>44621</v>
      </c>
      <c r="K1297" s="31" t="str">
        <f>VLOOKUP(Datos[[#This Row],[Region]],$P$7:$S$61,4,FALSE)</f>
        <v>07 - Balears, Illes</v>
      </c>
    </row>
    <row r="1298" spans="1:11" x14ac:dyDescent="0.25">
      <c r="A1298" t="s">
        <v>71</v>
      </c>
      <c r="B1298" t="s">
        <v>20</v>
      </c>
      <c r="C1298" t="s">
        <v>7</v>
      </c>
      <c r="D1298">
        <v>293522.93</v>
      </c>
      <c r="E1298">
        <v>280739.47000000003</v>
      </c>
      <c r="F1298">
        <v>7</v>
      </c>
      <c r="G1298">
        <v>293522.93</v>
      </c>
      <c r="H1298">
        <v>280739.47000000003</v>
      </c>
      <c r="J1298" s="31">
        <f>VLOOKUP(Datos[[#This Row],[Mes]],$M$2:$N$13,2,FALSE)</f>
        <v>44652</v>
      </c>
      <c r="K1298" s="31" t="str">
        <f>VLOOKUP(Datos[[#This Row],[Region]],$P$7:$S$61,4,FALSE)</f>
        <v>07 - Balears, Illes</v>
      </c>
    </row>
    <row r="1299" spans="1:11" x14ac:dyDescent="0.25">
      <c r="A1299" t="s">
        <v>71</v>
      </c>
      <c r="B1299" t="s">
        <v>20</v>
      </c>
      <c r="C1299" t="s">
        <v>8</v>
      </c>
      <c r="D1299">
        <v>317879.94</v>
      </c>
      <c r="E1299">
        <v>301808.77999999997</v>
      </c>
      <c r="F1299">
        <v>7</v>
      </c>
      <c r="G1299">
        <v>317879.94</v>
      </c>
      <c r="H1299">
        <v>301808.77999999997</v>
      </c>
      <c r="J1299" s="31">
        <f>VLOOKUP(Datos[[#This Row],[Mes]],$M$2:$N$13,2,FALSE)</f>
        <v>44682</v>
      </c>
      <c r="K1299" s="31" t="str">
        <f>VLOOKUP(Datos[[#This Row],[Region]],$P$7:$S$61,4,FALSE)</f>
        <v>07 - Balears, Illes</v>
      </c>
    </row>
    <row r="1300" spans="1:11" x14ac:dyDescent="0.25">
      <c r="A1300" t="s">
        <v>71</v>
      </c>
      <c r="B1300" t="s">
        <v>20</v>
      </c>
      <c r="C1300" t="s">
        <v>9</v>
      </c>
      <c r="D1300">
        <v>357820.67</v>
      </c>
      <c r="E1300">
        <v>340019.54</v>
      </c>
      <c r="F1300">
        <v>7</v>
      </c>
      <c r="G1300">
        <v>357820.67</v>
      </c>
      <c r="H1300">
        <v>340019.54</v>
      </c>
      <c r="J1300" s="31">
        <f>VLOOKUP(Datos[[#This Row],[Mes]],$M$2:$N$13,2,FALSE)</f>
        <v>44713</v>
      </c>
      <c r="K1300" s="31" t="str">
        <f>VLOOKUP(Datos[[#This Row],[Region]],$P$7:$S$61,4,FALSE)</f>
        <v>07 - Balears, Illes</v>
      </c>
    </row>
    <row r="1301" spans="1:11" x14ac:dyDescent="0.25">
      <c r="A1301" t="s">
        <v>72</v>
      </c>
      <c r="B1301" t="s">
        <v>20</v>
      </c>
      <c r="C1301" t="s">
        <v>4</v>
      </c>
      <c r="D1301">
        <v>427027.18000000005</v>
      </c>
      <c r="E1301">
        <v>407228.54</v>
      </c>
      <c r="F1301">
        <v>8</v>
      </c>
      <c r="G1301">
        <v>427027.18000000005</v>
      </c>
      <c r="H1301">
        <v>407228.54</v>
      </c>
      <c r="J1301" s="31">
        <f>VLOOKUP(Datos[[#This Row],[Mes]],$M$2:$N$13,2,FALSE)</f>
        <v>44562</v>
      </c>
      <c r="K1301" s="31" t="str">
        <f>VLOOKUP(Datos[[#This Row],[Region]],$P$7:$S$61,4,FALSE)</f>
        <v>08 - Barcelona</v>
      </c>
    </row>
    <row r="1302" spans="1:11" x14ac:dyDescent="0.25">
      <c r="A1302" t="s">
        <v>72</v>
      </c>
      <c r="B1302" t="s">
        <v>20</v>
      </c>
      <c r="C1302" t="s">
        <v>5</v>
      </c>
      <c r="D1302">
        <v>405176.86</v>
      </c>
      <c r="E1302">
        <v>385700.47</v>
      </c>
      <c r="F1302">
        <v>8</v>
      </c>
      <c r="G1302">
        <v>405176.86</v>
      </c>
      <c r="H1302">
        <v>385700.47</v>
      </c>
      <c r="J1302" s="31">
        <f>VLOOKUP(Datos[[#This Row],[Mes]],$M$2:$N$13,2,FALSE)</f>
        <v>44593</v>
      </c>
      <c r="K1302" s="31" t="str">
        <f>VLOOKUP(Datos[[#This Row],[Region]],$P$7:$S$61,4,FALSE)</f>
        <v>08 - Barcelona</v>
      </c>
    </row>
    <row r="1303" spans="1:11" x14ac:dyDescent="0.25">
      <c r="A1303" t="s">
        <v>72</v>
      </c>
      <c r="B1303" t="s">
        <v>20</v>
      </c>
      <c r="C1303" t="s">
        <v>6</v>
      </c>
      <c r="D1303">
        <v>401572.37000000005</v>
      </c>
      <c r="E1303">
        <v>381520.27</v>
      </c>
      <c r="F1303">
        <v>8</v>
      </c>
      <c r="G1303">
        <v>401572.37000000005</v>
      </c>
      <c r="H1303">
        <v>381520.27</v>
      </c>
      <c r="J1303" s="31">
        <f>VLOOKUP(Datos[[#This Row],[Mes]],$M$2:$N$13,2,FALSE)</f>
        <v>44621</v>
      </c>
      <c r="K1303" s="31" t="str">
        <f>VLOOKUP(Datos[[#This Row],[Region]],$P$7:$S$61,4,FALSE)</f>
        <v>08 - Barcelona</v>
      </c>
    </row>
    <row r="1304" spans="1:11" x14ac:dyDescent="0.25">
      <c r="A1304" t="s">
        <v>72</v>
      </c>
      <c r="B1304" t="s">
        <v>20</v>
      </c>
      <c r="C1304" t="s">
        <v>7</v>
      </c>
      <c r="D1304">
        <v>407302.60000000003</v>
      </c>
      <c r="E1304">
        <v>390844.49000000005</v>
      </c>
      <c r="F1304">
        <v>8</v>
      </c>
      <c r="G1304">
        <v>407302.60000000003</v>
      </c>
      <c r="H1304">
        <v>390844.49000000005</v>
      </c>
      <c r="J1304" s="31">
        <f>VLOOKUP(Datos[[#This Row],[Mes]],$M$2:$N$13,2,FALSE)</f>
        <v>44652</v>
      </c>
      <c r="K1304" s="31" t="str">
        <f>VLOOKUP(Datos[[#This Row],[Region]],$P$7:$S$61,4,FALSE)</f>
        <v>08 - Barcelona</v>
      </c>
    </row>
    <row r="1305" spans="1:11" x14ac:dyDescent="0.25">
      <c r="A1305" t="s">
        <v>72</v>
      </c>
      <c r="B1305" t="s">
        <v>20</v>
      </c>
      <c r="C1305" t="s">
        <v>8</v>
      </c>
      <c r="D1305">
        <v>460672.66</v>
      </c>
      <c r="E1305">
        <v>442833</v>
      </c>
      <c r="F1305">
        <v>8</v>
      </c>
      <c r="G1305">
        <v>460672.66</v>
      </c>
      <c r="H1305">
        <v>442833</v>
      </c>
      <c r="J1305" s="31">
        <f>VLOOKUP(Datos[[#This Row],[Mes]],$M$2:$N$13,2,FALSE)</f>
        <v>44682</v>
      </c>
      <c r="K1305" s="31" t="str">
        <f>VLOOKUP(Datos[[#This Row],[Region]],$P$7:$S$61,4,FALSE)</f>
        <v>08 - Barcelona</v>
      </c>
    </row>
    <row r="1306" spans="1:11" x14ac:dyDescent="0.25">
      <c r="A1306" t="s">
        <v>72</v>
      </c>
      <c r="B1306" t="s">
        <v>20</v>
      </c>
      <c r="C1306" t="s">
        <v>9</v>
      </c>
      <c r="D1306">
        <v>376187.05</v>
      </c>
      <c r="E1306">
        <v>361685.77</v>
      </c>
      <c r="F1306">
        <v>8</v>
      </c>
      <c r="G1306">
        <v>376187.05</v>
      </c>
      <c r="H1306">
        <v>361685.77</v>
      </c>
      <c r="J1306" s="31">
        <f>VLOOKUP(Datos[[#This Row],[Mes]],$M$2:$N$13,2,FALSE)</f>
        <v>44713</v>
      </c>
      <c r="K1306" s="31" t="str">
        <f>VLOOKUP(Datos[[#This Row],[Region]],$P$7:$S$61,4,FALSE)</f>
        <v>08 - Barcelona</v>
      </c>
    </row>
    <row r="1307" spans="1:11" x14ac:dyDescent="0.25">
      <c r="A1307" t="s">
        <v>76</v>
      </c>
      <c r="B1307" t="s">
        <v>20</v>
      </c>
      <c r="C1307" t="s">
        <v>4</v>
      </c>
      <c r="D1307">
        <v>59490.009999999995</v>
      </c>
      <c r="E1307">
        <v>56468.83</v>
      </c>
      <c r="F1307">
        <v>9</v>
      </c>
      <c r="G1307">
        <v>59490.009999999995</v>
      </c>
      <c r="H1307">
        <v>56468.83</v>
      </c>
      <c r="J1307" s="31">
        <f>VLOOKUP(Datos[[#This Row],[Mes]],$M$2:$N$13,2,FALSE)</f>
        <v>44562</v>
      </c>
      <c r="K1307" s="31" t="str">
        <f>VLOOKUP(Datos[[#This Row],[Region]],$P$7:$S$61,4,FALSE)</f>
        <v>09 - Burgos</v>
      </c>
    </row>
    <row r="1308" spans="1:11" x14ac:dyDescent="0.25">
      <c r="A1308" t="s">
        <v>76</v>
      </c>
      <c r="B1308" t="s">
        <v>20</v>
      </c>
      <c r="C1308" t="s">
        <v>5</v>
      </c>
      <c r="D1308">
        <v>49046.64</v>
      </c>
      <c r="E1308">
        <v>46892.5</v>
      </c>
      <c r="F1308">
        <v>9</v>
      </c>
      <c r="G1308">
        <v>49046.64</v>
      </c>
      <c r="H1308">
        <v>46892.5</v>
      </c>
      <c r="J1308" s="31">
        <f>VLOOKUP(Datos[[#This Row],[Mes]],$M$2:$N$13,2,FALSE)</f>
        <v>44593</v>
      </c>
      <c r="K1308" s="31" t="str">
        <f>VLOOKUP(Datos[[#This Row],[Region]],$P$7:$S$61,4,FALSE)</f>
        <v>09 - Burgos</v>
      </c>
    </row>
    <row r="1309" spans="1:11" x14ac:dyDescent="0.25">
      <c r="A1309" t="s">
        <v>76</v>
      </c>
      <c r="B1309" t="s">
        <v>20</v>
      </c>
      <c r="C1309" t="s">
        <v>6</v>
      </c>
      <c r="D1309">
        <v>43321.29</v>
      </c>
      <c r="E1309">
        <v>41255.32</v>
      </c>
      <c r="F1309">
        <v>9</v>
      </c>
      <c r="G1309">
        <v>43321.29</v>
      </c>
      <c r="H1309">
        <v>41255.32</v>
      </c>
      <c r="J1309" s="31">
        <f>VLOOKUP(Datos[[#This Row],[Mes]],$M$2:$N$13,2,FALSE)</f>
        <v>44621</v>
      </c>
      <c r="K1309" s="31" t="str">
        <f>VLOOKUP(Datos[[#This Row],[Region]],$P$7:$S$61,4,FALSE)</f>
        <v>09 - Burgos</v>
      </c>
    </row>
    <row r="1310" spans="1:11" x14ac:dyDescent="0.25">
      <c r="A1310" t="s">
        <v>76</v>
      </c>
      <c r="B1310" t="s">
        <v>20</v>
      </c>
      <c r="C1310" t="s">
        <v>7</v>
      </c>
      <c r="D1310">
        <v>34433.64</v>
      </c>
      <c r="E1310">
        <v>32576.07</v>
      </c>
      <c r="F1310">
        <v>9</v>
      </c>
      <c r="G1310">
        <v>34433.64</v>
      </c>
      <c r="H1310">
        <v>32576.07</v>
      </c>
      <c r="J1310" s="31">
        <f>VLOOKUP(Datos[[#This Row],[Mes]],$M$2:$N$13,2,FALSE)</f>
        <v>44652</v>
      </c>
      <c r="K1310" s="31" t="str">
        <f>VLOOKUP(Datos[[#This Row],[Region]],$P$7:$S$61,4,FALSE)</f>
        <v>09 - Burgos</v>
      </c>
    </row>
    <row r="1311" spans="1:11" x14ac:dyDescent="0.25">
      <c r="A1311" t="s">
        <v>76</v>
      </c>
      <c r="B1311" t="s">
        <v>20</v>
      </c>
      <c r="C1311" t="s">
        <v>8</v>
      </c>
      <c r="D1311">
        <v>55005.46</v>
      </c>
      <c r="E1311">
        <v>52821.57</v>
      </c>
      <c r="F1311">
        <v>9</v>
      </c>
      <c r="G1311">
        <v>55005.46</v>
      </c>
      <c r="H1311">
        <v>52821.57</v>
      </c>
      <c r="J1311" s="31">
        <f>VLOOKUP(Datos[[#This Row],[Mes]],$M$2:$N$13,2,FALSE)</f>
        <v>44682</v>
      </c>
      <c r="K1311" s="31" t="str">
        <f>VLOOKUP(Datos[[#This Row],[Region]],$P$7:$S$61,4,FALSE)</f>
        <v>09 - Burgos</v>
      </c>
    </row>
    <row r="1312" spans="1:11" x14ac:dyDescent="0.25">
      <c r="A1312" t="s">
        <v>76</v>
      </c>
      <c r="B1312" t="s">
        <v>20</v>
      </c>
      <c r="C1312" t="s">
        <v>9</v>
      </c>
      <c r="D1312">
        <v>51241.11</v>
      </c>
      <c r="E1312">
        <v>49009.49</v>
      </c>
      <c r="F1312">
        <v>9</v>
      </c>
      <c r="G1312">
        <v>51241.11</v>
      </c>
      <c r="H1312">
        <v>49009.49</v>
      </c>
      <c r="J1312" s="31">
        <f>VLOOKUP(Datos[[#This Row],[Mes]],$M$2:$N$13,2,FALSE)</f>
        <v>44713</v>
      </c>
      <c r="K1312" s="31" t="str">
        <f>VLOOKUP(Datos[[#This Row],[Region]],$P$7:$S$61,4,FALSE)</f>
        <v>09 - Burgos</v>
      </c>
    </row>
    <row r="1313" spans="1:11" x14ac:dyDescent="0.25">
      <c r="A1313" t="s">
        <v>109</v>
      </c>
      <c r="B1313" t="s">
        <v>20</v>
      </c>
      <c r="C1313" t="s">
        <v>4</v>
      </c>
      <c r="D1313">
        <v>10060.629999999999</v>
      </c>
      <c r="E1313">
        <v>9005.17</v>
      </c>
      <c r="F1313">
        <v>10</v>
      </c>
      <c r="G1313">
        <v>10060.629999999999</v>
      </c>
      <c r="H1313">
        <v>9005.17</v>
      </c>
      <c r="J1313" s="31">
        <f>VLOOKUP(Datos[[#This Row],[Mes]],$M$2:$N$13,2,FALSE)</f>
        <v>44562</v>
      </c>
      <c r="K1313" s="31" t="str">
        <f>VLOOKUP(Datos[[#This Row],[Region]],$P$7:$S$61,4,FALSE)</f>
        <v>10 - Cáceres</v>
      </c>
    </row>
    <row r="1314" spans="1:11" x14ac:dyDescent="0.25">
      <c r="A1314" t="s">
        <v>109</v>
      </c>
      <c r="B1314" t="s">
        <v>20</v>
      </c>
      <c r="C1314" t="s">
        <v>5</v>
      </c>
      <c r="D1314">
        <v>5755.3</v>
      </c>
      <c r="E1314">
        <v>5080.3999999999996</v>
      </c>
      <c r="F1314">
        <v>10</v>
      </c>
      <c r="G1314">
        <v>5755.3</v>
      </c>
      <c r="H1314">
        <v>5080.3999999999996</v>
      </c>
      <c r="J1314" s="31">
        <f>VLOOKUP(Datos[[#This Row],[Mes]],$M$2:$N$13,2,FALSE)</f>
        <v>44593</v>
      </c>
      <c r="K1314" s="31" t="str">
        <f>VLOOKUP(Datos[[#This Row],[Region]],$P$7:$S$61,4,FALSE)</f>
        <v>10 - Cáceres</v>
      </c>
    </row>
    <row r="1315" spans="1:11" x14ac:dyDescent="0.25">
      <c r="A1315" t="s">
        <v>109</v>
      </c>
      <c r="B1315" t="s">
        <v>20</v>
      </c>
      <c r="C1315" t="s">
        <v>6</v>
      </c>
      <c r="D1315">
        <v>6456</v>
      </c>
      <c r="E1315">
        <v>5811.3</v>
      </c>
      <c r="F1315">
        <v>10</v>
      </c>
      <c r="G1315">
        <v>6456</v>
      </c>
      <c r="H1315">
        <v>5811.3</v>
      </c>
      <c r="J1315" s="31">
        <f>VLOOKUP(Datos[[#This Row],[Mes]],$M$2:$N$13,2,FALSE)</f>
        <v>44621</v>
      </c>
      <c r="K1315" s="31" t="str">
        <f>VLOOKUP(Datos[[#This Row],[Region]],$P$7:$S$61,4,FALSE)</f>
        <v>10 - Cáceres</v>
      </c>
    </row>
    <row r="1316" spans="1:11" x14ac:dyDescent="0.25">
      <c r="A1316" t="s">
        <v>109</v>
      </c>
      <c r="B1316" t="s">
        <v>20</v>
      </c>
      <c r="C1316" t="s">
        <v>7</v>
      </c>
      <c r="D1316">
        <v>8858</v>
      </c>
      <c r="E1316">
        <v>7967.8</v>
      </c>
      <c r="F1316">
        <v>10</v>
      </c>
      <c r="G1316">
        <v>8858</v>
      </c>
      <c r="H1316">
        <v>7967.8</v>
      </c>
      <c r="J1316" s="31">
        <f>VLOOKUP(Datos[[#This Row],[Mes]],$M$2:$N$13,2,FALSE)</f>
        <v>44652</v>
      </c>
      <c r="K1316" s="31" t="str">
        <f>VLOOKUP(Datos[[#This Row],[Region]],$P$7:$S$61,4,FALSE)</f>
        <v>10 - Cáceres</v>
      </c>
    </row>
    <row r="1317" spans="1:11" x14ac:dyDescent="0.25">
      <c r="A1317" t="s">
        <v>109</v>
      </c>
      <c r="B1317" t="s">
        <v>20</v>
      </c>
      <c r="C1317" t="s">
        <v>8</v>
      </c>
      <c r="D1317">
        <v>12173.81</v>
      </c>
      <c r="E1317">
        <v>11017.66</v>
      </c>
      <c r="F1317">
        <v>10</v>
      </c>
      <c r="G1317">
        <v>12173.81</v>
      </c>
      <c r="H1317">
        <v>11017.66</v>
      </c>
      <c r="J1317" s="31">
        <f>VLOOKUP(Datos[[#This Row],[Mes]],$M$2:$N$13,2,FALSE)</f>
        <v>44682</v>
      </c>
      <c r="K1317" s="31" t="str">
        <f>VLOOKUP(Datos[[#This Row],[Region]],$P$7:$S$61,4,FALSE)</f>
        <v>10 - Cáceres</v>
      </c>
    </row>
    <row r="1318" spans="1:11" x14ac:dyDescent="0.25">
      <c r="A1318" t="s">
        <v>109</v>
      </c>
      <c r="B1318" t="s">
        <v>20</v>
      </c>
      <c r="C1318" t="s">
        <v>9</v>
      </c>
      <c r="D1318">
        <v>11729.44</v>
      </c>
      <c r="E1318">
        <v>10652.11</v>
      </c>
      <c r="F1318">
        <v>10</v>
      </c>
      <c r="G1318">
        <v>11729.44</v>
      </c>
      <c r="H1318">
        <v>10652.11</v>
      </c>
      <c r="J1318" s="31">
        <f>VLOOKUP(Datos[[#This Row],[Mes]],$M$2:$N$13,2,FALSE)</f>
        <v>44713</v>
      </c>
      <c r="K1318" s="31" t="str">
        <f>VLOOKUP(Datos[[#This Row],[Region]],$P$7:$S$61,4,FALSE)</f>
        <v>10 - Cáceres</v>
      </c>
    </row>
    <row r="1319" spans="1:11" x14ac:dyDescent="0.25">
      <c r="A1319" t="s">
        <v>77</v>
      </c>
      <c r="B1319" t="s">
        <v>20</v>
      </c>
      <c r="C1319" t="s">
        <v>4</v>
      </c>
      <c r="D1319">
        <v>646814.48</v>
      </c>
      <c r="E1319">
        <v>626820.5</v>
      </c>
      <c r="F1319">
        <v>11</v>
      </c>
      <c r="G1319">
        <v>646814.48</v>
      </c>
      <c r="H1319">
        <v>626820.5</v>
      </c>
      <c r="J1319" s="31">
        <f>VLOOKUP(Datos[[#This Row],[Mes]],$M$2:$N$13,2,FALSE)</f>
        <v>44562</v>
      </c>
      <c r="K1319" s="31" t="str">
        <f>VLOOKUP(Datos[[#This Row],[Region]],$P$7:$S$61,4,FALSE)</f>
        <v>11 - Cádiz</v>
      </c>
    </row>
    <row r="1320" spans="1:11" x14ac:dyDescent="0.25">
      <c r="A1320" t="s">
        <v>77</v>
      </c>
      <c r="B1320" t="s">
        <v>20</v>
      </c>
      <c r="C1320" t="s">
        <v>5</v>
      </c>
      <c r="D1320">
        <v>355793.12</v>
      </c>
      <c r="E1320">
        <v>344985.57</v>
      </c>
      <c r="F1320">
        <v>11</v>
      </c>
      <c r="G1320">
        <v>355793.12</v>
      </c>
      <c r="H1320">
        <v>344985.57</v>
      </c>
      <c r="J1320" s="31">
        <f>VLOOKUP(Datos[[#This Row],[Mes]],$M$2:$N$13,2,FALSE)</f>
        <v>44593</v>
      </c>
      <c r="K1320" s="31" t="str">
        <f>VLOOKUP(Datos[[#This Row],[Region]],$P$7:$S$61,4,FALSE)</f>
        <v>11 - Cádiz</v>
      </c>
    </row>
    <row r="1321" spans="1:11" x14ac:dyDescent="0.25">
      <c r="A1321" t="s">
        <v>77</v>
      </c>
      <c r="B1321" t="s">
        <v>20</v>
      </c>
      <c r="C1321" t="s">
        <v>6</v>
      </c>
      <c r="D1321">
        <v>306373.82999999996</v>
      </c>
      <c r="E1321">
        <v>296038</v>
      </c>
      <c r="F1321">
        <v>11</v>
      </c>
      <c r="G1321">
        <v>306373.82999999996</v>
      </c>
      <c r="H1321">
        <v>296038</v>
      </c>
      <c r="J1321" s="31">
        <f>VLOOKUP(Datos[[#This Row],[Mes]],$M$2:$N$13,2,FALSE)</f>
        <v>44621</v>
      </c>
      <c r="K1321" s="31" t="str">
        <f>VLOOKUP(Datos[[#This Row],[Region]],$P$7:$S$61,4,FALSE)</f>
        <v>11 - Cádiz</v>
      </c>
    </row>
    <row r="1322" spans="1:11" x14ac:dyDescent="0.25">
      <c r="A1322" t="s">
        <v>77</v>
      </c>
      <c r="B1322" t="s">
        <v>20</v>
      </c>
      <c r="C1322" t="s">
        <v>7</v>
      </c>
      <c r="D1322">
        <v>355712.13</v>
      </c>
      <c r="E1322">
        <v>346830.81</v>
      </c>
      <c r="F1322">
        <v>11</v>
      </c>
      <c r="G1322">
        <v>355712.13</v>
      </c>
      <c r="H1322">
        <v>346830.81</v>
      </c>
      <c r="J1322" s="31">
        <f>VLOOKUP(Datos[[#This Row],[Mes]],$M$2:$N$13,2,FALSE)</f>
        <v>44652</v>
      </c>
      <c r="K1322" s="31" t="str">
        <f>VLOOKUP(Datos[[#This Row],[Region]],$P$7:$S$61,4,FALSE)</f>
        <v>11 - Cádiz</v>
      </c>
    </row>
    <row r="1323" spans="1:11" x14ac:dyDescent="0.25">
      <c r="A1323" t="s">
        <v>77</v>
      </c>
      <c r="B1323" t="s">
        <v>20</v>
      </c>
      <c r="C1323" t="s">
        <v>8</v>
      </c>
      <c r="D1323">
        <v>220479.34999999998</v>
      </c>
      <c r="E1323">
        <v>214430.47999999998</v>
      </c>
      <c r="F1323">
        <v>11</v>
      </c>
      <c r="G1323">
        <v>220479.34999999998</v>
      </c>
      <c r="H1323">
        <v>214430.47999999998</v>
      </c>
      <c r="J1323" s="31">
        <f>VLOOKUP(Datos[[#This Row],[Mes]],$M$2:$N$13,2,FALSE)</f>
        <v>44682</v>
      </c>
      <c r="K1323" s="31" t="str">
        <f>VLOOKUP(Datos[[#This Row],[Region]],$P$7:$S$61,4,FALSE)</f>
        <v>11 - Cádiz</v>
      </c>
    </row>
    <row r="1324" spans="1:11" x14ac:dyDescent="0.25">
      <c r="A1324" t="s">
        <v>77</v>
      </c>
      <c r="B1324" t="s">
        <v>20</v>
      </c>
      <c r="C1324" t="s">
        <v>9</v>
      </c>
      <c r="D1324">
        <v>333097.19</v>
      </c>
      <c r="E1324">
        <v>325149.95</v>
      </c>
      <c r="F1324">
        <v>11</v>
      </c>
      <c r="G1324">
        <v>333097.19</v>
      </c>
      <c r="H1324">
        <v>325149.95</v>
      </c>
      <c r="J1324" s="31">
        <f>VLOOKUP(Datos[[#This Row],[Mes]],$M$2:$N$13,2,FALSE)</f>
        <v>44713</v>
      </c>
      <c r="K1324" s="31" t="str">
        <f>VLOOKUP(Datos[[#This Row],[Region]],$P$7:$S$61,4,FALSE)</f>
        <v>11 - Cádiz</v>
      </c>
    </row>
    <row r="1325" spans="1:11" x14ac:dyDescent="0.25">
      <c r="A1325" t="s">
        <v>79</v>
      </c>
      <c r="B1325" t="s">
        <v>20</v>
      </c>
      <c r="C1325" t="s">
        <v>4</v>
      </c>
      <c r="D1325">
        <v>226543.02000000002</v>
      </c>
      <c r="E1325">
        <v>221569.66999999998</v>
      </c>
      <c r="F1325">
        <v>12</v>
      </c>
      <c r="G1325">
        <v>226543.02000000002</v>
      </c>
      <c r="H1325">
        <v>221569.66999999998</v>
      </c>
      <c r="J1325" s="31">
        <f>VLOOKUP(Datos[[#This Row],[Mes]],$M$2:$N$13,2,FALSE)</f>
        <v>44562</v>
      </c>
      <c r="K1325" s="31" t="str">
        <f>VLOOKUP(Datos[[#This Row],[Region]],$P$7:$S$61,4,FALSE)</f>
        <v>12 - Castellón/Castelló</v>
      </c>
    </row>
    <row r="1326" spans="1:11" x14ac:dyDescent="0.25">
      <c r="A1326" t="s">
        <v>79</v>
      </c>
      <c r="B1326" t="s">
        <v>20</v>
      </c>
      <c r="C1326" t="s">
        <v>5</v>
      </c>
      <c r="D1326">
        <v>154478.13</v>
      </c>
      <c r="E1326">
        <v>150902.54999999999</v>
      </c>
      <c r="F1326">
        <v>12</v>
      </c>
      <c r="G1326">
        <v>154478.13</v>
      </c>
      <c r="H1326">
        <v>150902.54999999999</v>
      </c>
      <c r="J1326" s="31">
        <f>VLOOKUP(Datos[[#This Row],[Mes]],$M$2:$N$13,2,FALSE)</f>
        <v>44593</v>
      </c>
      <c r="K1326" s="31" t="str">
        <f>VLOOKUP(Datos[[#This Row],[Region]],$P$7:$S$61,4,FALSE)</f>
        <v>12 - Castellón/Castelló</v>
      </c>
    </row>
    <row r="1327" spans="1:11" x14ac:dyDescent="0.25">
      <c r="A1327" t="s">
        <v>79</v>
      </c>
      <c r="B1327" t="s">
        <v>20</v>
      </c>
      <c r="C1327" t="s">
        <v>6</v>
      </c>
      <c r="D1327">
        <v>157620.43</v>
      </c>
      <c r="E1327">
        <v>154052.23000000001</v>
      </c>
      <c r="F1327">
        <v>12</v>
      </c>
      <c r="G1327">
        <v>157620.43</v>
      </c>
      <c r="H1327">
        <v>154052.23000000001</v>
      </c>
      <c r="J1327" s="31">
        <f>VLOOKUP(Datos[[#This Row],[Mes]],$M$2:$N$13,2,FALSE)</f>
        <v>44621</v>
      </c>
      <c r="K1327" s="31" t="str">
        <f>VLOOKUP(Datos[[#This Row],[Region]],$P$7:$S$61,4,FALSE)</f>
        <v>12 - Castellón/Castelló</v>
      </c>
    </row>
    <row r="1328" spans="1:11" x14ac:dyDescent="0.25">
      <c r="A1328" t="s">
        <v>79</v>
      </c>
      <c r="B1328" t="s">
        <v>20</v>
      </c>
      <c r="C1328" t="s">
        <v>7</v>
      </c>
      <c r="D1328">
        <v>122588.65</v>
      </c>
      <c r="E1328">
        <v>119643.26000000001</v>
      </c>
      <c r="F1328">
        <v>12</v>
      </c>
      <c r="G1328">
        <v>122588.65</v>
      </c>
      <c r="H1328">
        <v>119643.26000000001</v>
      </c>
      <c r="J1328" s="31">
        <f>VLOOKUP(Datos[[#This Row],[Mes]],$M$2:$N$13,2,FALSE)</f>
        <v>44652</v>
      </c>
      <c r="K1328" s="31" t="str">
        <f>VLOOKUP(Datos[[#This Row],[Region]],$P$7:$S$61,4,FALSE)</f>
        <v>12 - Castellón/Castelló</v>
      </c>
    </row>
    <row r="1329" spans="1:11" x14ac:dyDescent="0.25">
      <c r="A1329" t="s">
        <v>79</v>
      </c>
      <c r="B1329" t="s">
        <v>20</v>
      </c>
      <c r="C1329" t="s">
        <v>8</v>
      </c>
      <c r="D1329">
        <v>137319.19</v>
      </c>
      <c r="E1329">
        <v>134545.5</v>
      </c>
      <c r="F1329">
        <v>12</v>
      </c>
      <c r="G1329">
        <v>137319.19</v>
      </c>
      <c r="H1329">
        <v>134545.5</v>
      </c>
      <c r="J1329" s="31">
        <f>VLOOKUP(Datos[[#This Row],[Mes]],$M$2:$N$13,2,FALSE)</f>
        <v>44682</v>
      </c>
      <c r="K1329" s="31" t="str">
        <f>VLOOKUP(Datos[[#This Row],[Region]],$P$7:$S$61,4,FALSE)</f>
        <v>12 - Castellón/Castelló</v>
      </c>
    </row>
    <row r="1330" spans="1:11" x14ac:dyDescent="0.25">
      <c r="A1330" t="s">
        <v>79</v>
      </c>
      <c r="B1330" t="s">
        <v>20</v>
      </c>
      <c r="C1330" t="s">
        <v>9</v>
      </c>
      <c r="D1330">
        <v>154575.89000000001</v>
      </c>
      <c r="E1330">
        <v>151134.89000000001</v>
      </c>
      <c r="F1330">
        <v>12</v>
      </c>
      <c r="G1330">
        <v>154575.89000000001</v>
      </c>
      <c r="H1330">
        <v>151134.89000000001</v>
      </c>
      <c r="J1330" s="31">
        <f>VLOOKUP(Datos[[#This Row],[Mes]],$M$2:$N$13,2,FALSE)</f>
        <v>44713</v>
      </c>
      <c r="K1330" s="31" t="str">
        <f>VLOOKUP(Datos[[#This Row],[Region]],$P$7:$S$61,4,FALSE)</f>
        <v>12 - Castellón/Castelló</v>
      </c>
    </row>
    <row r="1331" spans="1:11" x14ac:dyDescent="0.25">
      <c r="A1331" t="s">
        <v>67</v>
      </c>
      <c r="B1331" t="s">
        <v>20</v>
      </c>
      <c r="C1331" t="s">
        <v>4</v>
      </c>
      <c r="D1331">
        <v>84943.5</v>
      </c>
      <c r="E1331">
        <v>82856.84</v>
      </c>
      <c r="F1331">
        <v>13</v>
      </c>
      <c r="G1331">
        <v>84943.5</v>
      </c>
      <c r="H1331">
        <v>82856.84</v>
      </c>
      <c r="J1331" s="31">
        <f>VLOOKUP(Datos[[#This Row],[Mes]],$M$2:$N$13,2,FALSE)</f>
        <v>44562</v>
      </c>
      <c r="K1331" s="31" t="str">
        <f>VLOOKUP(Datos[[#This Row],[Region]],$P$7:$S$61,4,FALSE)</f>
        <v>13 - Ciudad Real</v>
      </c>
    </row>
    <row r="1332" spans="1:11" x14ac:dyDescent="0.25">
      <c r="A1332" t="s">
        <v>67</v>
      </c>
      <c r="B1332" t="s">
        <v>20</v>
      </c>
      <c r="C1332" t="s">
        <v>5</v>
      </c>
      <c r="D1332">
        <v>77568.75</v>
      </c>
      <c r="E1332">
        <v>75292.27</v>
      </c>
      <c r="F1332">
        <v>13</v>
      </c>
      <c r="G1332">
        <v>77568.75</v>
      </c>
      <c r="H1332">
        <v>75292.27</v>
      </c>
      <c r="J1332" s="31">
        <f>VLOOKUP(Datos[[#This Row],[Mes]],$M$2:$N$13,2,FALSE)</f>
        <v>44593</v>
      </c>
      <c r="K1332" s="31" t="str">
        <f>VLOOKUP(Datos[[#This Row],[Region]],$P$7:$S$61,4,FALSE)</f>
        <v>13 - Ciudad Real</v>
      </c>
    </row>
    <row r="1333" spans="1:11" x14ac:dyDescent="0.25">
      <c r="A1333" t="s">
        <v>67</v>
      </c>
      <c r="B1333" t="s">
        <v>20</v>
      </c>
      <c r="C1333" t="s">
        <v>6</v>
      </c>
      <c r="D1333">
        <v>71234.7</v>
      </c>
      <c r="E1333">
        <v>67650.53</v>
      </c>
      <c r="F1333">
        <v>13</v>
      </c>
      <c r="G1333">
        <v>71234.7</v>
      </c>
      <c r="H1333">
        <v>67650.53</v>
      </c>
      <c r="J1333" s="31">
        <f>VLOOKUP(Datos[[#This Row],[Mes]],$M$2:$N$13,2,FALSE)</f>
        <v>44621</v>
      </c>
      <c r="K1333" s="31" t="str">
        <f>VLOOKUP(Datos[[#This Row],[Region]],$P$7:$S$61,4,FALSE)</f>
        <v>13 - Ciudad Real</v>
      </c>
    </row>
    <row r="1334" spans="1:11" x14ac:dyDescent="0.25">
      <c r="A1334" t="s">
        <v>67</v>
      </c>
      <c r="B1334" t="s">
        <v>20</v>
      </c>
      <c r="C1334" t="s">
        <v>7</v>
      </c>
      <c r="D1334">
        <v>42731.71</v>
      </c>
      <c r="E1334">
        <v>39647.380000000005</v>
      </c>
      <c r="F1334">
        <v>13</v>
      </c>
      <c r="G1334">
        <v>42731.71</v>
      </c>
      <c r="H1334">
        <v>39647.380000000005</v>
      </c>
      <c r="J1334" s="31">
        <f>VLOOKUP(Datos[[#This Row],[Mes]],$M$2:$N$13,2,FALSE)</f>
        <v>44652</v>
      </c>
      <c r="K1334" s="31" t="str">
        <f>VLOOKUP(Datos[[#This Row],[Region]],$P$7:$S$61,4,FALSE)</f>
        <v>13 - Ciudad Real</v>
      </c>
    </row>
    <row r="1335" spans="1:11" x14ac:dyDescent="0.25">
      <c r="A1335" t="s">
        <v>67</v>
      </c>
      <c r="B1335" t="s">
        <v>20</v>
      </c>
      <c r="C1335" t="s">
        <v>8</v>
      </c>
      <c r="D1335">
        <v>81670.95</v>
      </c>
      <c r="E1335">
        <v>77317.319999999992</v>
      </c>
      <c r="F1335">
        <v>13</v>
      </c>
      <c r="G1335">
        <v>81670.95</v>
      </c>
      <c r="H1335">
        <v>77317.319999999992</v>
      </c>
      <c r="J1335" s="31">
        <f>VLOOKUP(Datos[[#This Row],[Mes]],$M$2:$N$13,2,FALSE)</f>
        <v>44682</v>
      </c>
      <c r="K1335" s="31" t="str">
        <f>VLOOKUP(Datos[[#This Row],[Region]],$P$7:$S$61,4,FALSE)</f>
        <v>13 - Ciudad Real</v>
      </c>
    </row>
    <row r="1336" spans="1:11" x14ac:dyDescent="0.25">
      <c r="A1336" t="s">
        <v>67</v>
      </c>
      <c r="B1336" t="s">
        <v>20</v>
      </c>
      <c r="C1336" t="s">
        <v>9</v>
      </c>
      <c r="D1336">
        <v>77511.960000000006</v>
      </c>
      <c r="E1336">
        <v>73008.509999999995</v>
      </c>
      <c r="F1336">
        <v>13</v>
      </c>
      <c r="G1336">
        <v>77511.960000000006</v>
      </c>
      <c r="H1336">
        <v>73008.509999999995</v>
      </c>
      <c r="J1336" s="31">
        <f>VLOOKUP(Datos[[#This Row],[Mes]],$M$2:$N$13,2,FALSE)</f>
        <v>44713</v>
      </c>
      <c r="K1336" s="31" t="str">
        <f>VLOOKUP(Datos[[#This Row],[Region]],$P$7:$S$61,4,FALSE)</f>
        <v>13 - Ciudad Real</v>
      </c>
    </row>
    <row r="1337" spans="1:11" x14ac:dyDescent="0.25">
      <c r="A1337" t="s">
        <v>80</v>
      </c>
      <c r="B1337" t="s">
        <v>20</v>
      </c>
      <c r="C1337" t="s">
        <v>4</v>
      </c>
      <c r="D1337">
        <v>73430.210000000006</v>
      </c>
      <c r="E1337">
        <v>66968.800000000003</v>
      </c>
      <c r="F1337">
        <v>14</v>
      </c>
      <c r="G1337">
        <v>73430.210000000006</v>
      </c>
      <c r="H1337">
        <v>66968.800000000003</v>
      </c>
      <c r="J1337" s="31">
        <f>VLOOKUP(Datos[[#This Row],[Mes]],$M$2:$N$13,2,FALSE)</f>
        <v>44562</v>
      </c>
      <c r="K1337" s="31" t="str">
        <f>VLOOKUP(Datos[[#This Row],[Region]],$P$7:$S$61,4,FALSE)</f>
        <v>14 - Córdoba</v>
      </c>
    </row>
    <row r="1338" spans="1:11" x14ac:dyDescent="0.25">
      <c r="A1338" t="s">
        <v>80</v>
      </c>
      <c r="B1338" t="s">
        <v>20</v>
      </c>
      <c r="C1338" t="s">
        <v>5</v>
      </c>
      <c r="D1338">
        <v>68009.81</v>
      </c>
      <c r="E1338">
        <v>62165.33</v>
      </c>
      <c r="F1338">
        <v>14</v>
      </c>
      <c r="G1338">
        <v>68009.81</v>
      </c>
      <c r="H1338">
        <v>62165.33</v>
      </c>
      <c r="J1338" s="31">
        <f>VLOOKUP(Datos[[#This Row],[Mes]],$M$2:$N$13,2,FALSE)</f>
        <v>44593</v>
      </c>
      <c r="K1338" s="31" t="str">
        <f>VLOOKUP(Datos[[#This Row],[Region]],$P$7:$S$61,4,FALSE)</f>
        <v>14 - Córdoba</v>
      </c>
    </row>
    <row r="1339" spans="1:11" x14ac:dyDescent="0.25">
      <c r="A1339" t="s">
        <v>80</v>
      </c>
      <c r="B1339" t="s">
        <v>20</v>
      </c>
      <c r="C1339" t="s">
        <v>6</v>
      </c>
      <c r="D1339">
        <v>78473.34</v>
      </c>
      <c r="E1339">
        <v>71098.73000000001</v>
      </c>
      <c r="F1339">
        <v>14</v>
      </c>
      <c r="G1339">
        <v>78473.34</v>
      </c>
      <c r="H1339">
        <v>71098.73000000001</v>
      </c>
      <c r="J1339" s="31">
        <f>VLOOKUP(Datos[[#This Row],[Mes]],$M$2:$N$13,2,FALSE)</f>
        <v>44621</v>
      </c>
      <c r="K1339" s="31" t="str">
        <f>VLOOKUP(Datos[[#This Row],[Region]],$P$7:$S$61,4,FALSE)</f>
        <v>14 - Córdoba</v>
      </c>
    </row>
    <row r="1340" spans="1:11" x14ac:dyDescent="0.25">
      <c r="A1340" t="s">
        <v>80</v>
      </c>
      <c r="B1340" t="s">
        <v>20</v>
      </c>
      <c r="C1340" t="s">
        <v>7</v>
      </c>
      <c r="D1340">
        <v>61374.5</v>
      </c>
      <c r="E1340">
        <v>55268.160000000003</v>
      </c>
      <c r="F1340">
        <v>14</v>
      </c>
      <c r="G1340">
        <v>61374.5</v>
      </c>
      <c r="H1340">
        <v>55268.160000000003</v>
      </c>
      <c r="J1340" s="31">
        <f>VLOOKUP(Datos[[#This Row],[Mes]],$M$2:$N$13,2,FALSE)</f>
        <v>44652</v>
      </c>
      <c r="K1340" s="31" t="str">
        <f>VLOOKUP(Datos[[#This Row],[Region]],$P$7:$S$61,4,FALSE)</f>
        <v>14 - Córdoba</v>
      </c>
    </row>
    <row r="1341" spans="1:11" x14ac:dyDescent="0.25">
      <c r="A1341" t="s">
        <v>80</v>
      </c>
      <c r="B1341" t="s">
        <v>20</v>
      </c>
      <c r="C1341" t="s">
        <v>8</v>
      </c>
      <c r="D1341">
        <v>67166.14</v>
      </c>
      <c r="E1341">
        <v>60453.86</v>
      </c>
      <c r="F1341">
        <v>14</v>
      </c>
      <c r="G1341">
        <v>67166.14</v>
      </c>
      <c r="H1341">
        <v>60453.86</v>
      </c>
      <c r="J1341" s="31">
        <f>VLOOKUP(Datos[[#This Row],[Mes]],$M$2:$N$13,2,FALSE)</f>
        <v>44682</v>
      </c>
      <c r="K1341" s="31" t="str">
        <f>VLOOKUP(Datos[[#This Row],[Region]],$P$7:$S$61,4,FALSE)</f>
        <v>14 - Córdoba</v>
      </c>
    </row>
    <row r="1342" spans="1:11" x14ac:dyDescent="0.25">
      <c r="A1342" t="s">
        <v>80</v>
      </c>
      <c r="B1342" t="s">
        <v>20</v>
      </c>
      <c r="C1342" t="s">
        <v>9</v>
      </c>
      <c r="D1342">
        <v>65988</v>
      </c>
      <c r="E1342">
        <v>59760.4</v>
      </c>
      <c r="F1342">
        <v>14</v>
      </c>
      <c r="G1342">
        <v>65988</v>
      </c>
      <c r="H1342">
        <v>59760.4</v>
      </c>
      <c r="J1342" s="31">
        <f>VLOOKUP(Datos[[#This Row],[Mes]],$M$2:$N$13,2,FALSE)</f>
        <v>44713</v>
      </c>
      <c r="K1342" s="31" t="str">
        <f>VLOOKUP(Datos[[#This Row],[Region]],$P$7:$S$61,4,FALSE)</f>
        <v>14 - Córdoba</v>
      </c>
    </row>
    <row r="1343" spans="1:11" x14ac:dyDescent="0.25">
      <c r="A1343" t="s">
        <v>81</v>
      </c>
      <c r="B1343" t="s">
        <v>20</v>
      </c>
      <c r="C1343" t="s">
        <v>4</v>
      </c>
      <c r="D1343">
        <v>388118.88</v>
      </c>
      <c r="E1343">
        <v>375960.2</v>
      </c>
      <c r="F1343">
        <v>15</v>
      </c>
      <c r="G1343">
        <v>388118.88</v>
      </c>
      <c r="H1343">
        <v>375960.2</v>
      </c>
      <c r="J1343" s="31">
        <f>VLOOKUP(Datos[[#This Row],[Mes]],$M$2:$N$13,2,FALSE)</f>
        <v>44562</v>
      </c>
      <c r="K1343" s="31" t="str">
        <f>VLOOKUP(Datos[[#This Row],[Region]],$P$7:$S$61,4,FALSE)</f>
        <v>15 - Coruña, A</v>
      </c>
    </row>
    <row r="1344" spans="1:11" x14ac:dyDescent="0.25">
      <c r="A1344" t="s">
        <v>81</v>
      </c>
      <c r="B1344" t="s">
        <v>20</v>
      </c>
      <c r="C1344" t="s">
        <v>5</v>
      </c>
      <c r="D1344">
        <v>289532.28000000003</v>
      </c>
      <c r="E1344">
        <v>278024.20999999996</v>
      </c>
      <c r="F1344">
        <v>15</v>
      </c>
      <c r="G1344">
        <v>289532.28000000003</v>
      </c>
      <c r="H1344">
        <v>278024.20999999996</v>
      </c>
      <c r="J1344" s="31">
        <f>VLOOKUP(Datos[[#This Row],[Mes]],$M$2:$N$13,2,FALSE)</f>
        <v>44593</v>
      </c>
      <c r="K1344" s="31" t="str">
        <f>VLOOKUP(Datos[[#This Row],[Region]],$P$7:$S$61,4,FALSE)</f>
        <v>15 - Coruña, A</v>
      </c>
    </row>
    <row r="1345" spans="1:11" x14ac:dyDescent="0.25">
      <c r="A1345" t="s">
        <v>81</v>
      </c>
      <c r="B1345" t="s">
        <v>20</v>
      </c>
      <c r="C1345" t="s">
        <v>6</v>
      </c>
      <c r="D1345">
        <v>277852.42</v>
      </c>
      <c r="E1345">
        <v>267952.59999999998</v>
      </c>
      <c r="F1345">
        <v>15</v>
      </c>
      <c r="G1345">
        <v>277852.42</v>
      </c>
      <c r="H1345">
        <v>267952.59999999998</v>
      </c>
      <c r="J1345" s="31">
        <f>VLOOKUP(Datos[[#This Row],[Mes]],$M$2:$N$13,2,FALSE)</f>
        <v>44621</v>
      </c>
      <c r="K1345" s="31" t="str">
        <f>VLOOKUP(Datos[[#This Row],[Region]],$P$7:$S$61,4,FALSE)</f>
        <v>15 - Coruña, A</v>
      </c>
    </row>
    <row r="1346" spans="1:11" x14ac:dyDescent="0.25">
      <c r="A1346" t="s">
        <v>81</v>
      </c>
      <c r="B1346" t="s">
        <v>20</v>
      </c>
      <c r="C1346" t="s">
        <v>7</v>
      </c>
      <c r="D1346">
        <v>243416.79</v>
      </c>
      <c r="E1346">
        <v>234018.66999999998</v>
      </c>
      <c r="F1346">
        <v>15</v>
      </c>
      <c r="G1346">
        <v>243416.79</v>
      </c>
      <c r="H1346">
        <v>234018.66999999998</v>
      </c>
      <c r="J1346" s="31">
        <f>VLOOKUP(Datos[[#This Row],[Mes]],$M$2:$N$13,2,FALSE)</f>
        <v>44652</v>
      </c>
      <c r="K1346" s="31" t="str">
        <f>VLOOKUP(Datos[[#This Row],[Region]],$P$7:$S$61,4,FALSE)</f>
        <v>15 - Coruña, A</v>
      </c>
    </row>
    <row r="1347" spans="1:11" x14ac:dyDescent="0.25">
      <c r="A1347" t="s">
        <v>81</v>
      </c>
      <c r="B1347" t="s">
        <v>20</v>
      </c>
      <c r="C1347" t="s">
        <v>8</v>
      </c>
      <c r="D1347">
        <v>317535.90999999997</v>
      </c>
      <c r="E1347">
        <v>305819.46000000002</v>
      </c>
      <c r="F1347">
        <v>15</v>
      </c>
      <c r="G1347">
        <v>317535.90999999997</v>
      </c>
      <c r="H1347">
        <v>305819.46000000002</v>
      </c>
      <c r="J1347" s="31">
        <f>VLOOKUP(Datos[[#This Row],[Mes]],$M$2:$N$13,2,FALSE)</f>
        <v>44682</v>
      </c>
      <c r="K1347" s="31" t="str">
        <f>VLOOKUP(Datos[[#This Row],[Region]],$P$7:$S$61,4,FALSE)</f>
        <v>15 - Coruña, A</v>
      </c>
    </row>
    <row r="1348" spans="1:11" x14ac:dyDescent="0.25">
      <c r="A1348" t="s">
        <v>81</v>
      </c>
      <c r="B1348" t="s">
        <v>20</v>
      </c>
      <c r="C1348" t="s">
        <v>9</v>
      </c>
      <c r="D1348">
        <v>305838.64</v>
      </c>
      <c r="E1348">
        <v>294835.44</v>
      </c>
      <c r="F1348">
        <v>15</v>
      </c>
      <c r="G1348">
        <v>305838.64</v>
      </c>
      <c r="H1348">
        <v>294835.44</v>
      </c>
      <c r="J1348" s="31">
        <f>VLOOKUP(Datos[[#This Row],[Mes]],$M$2:$N$13,2,FALSE)</f>
        <v>44713</v>
      </c>
      <c r="K1348" s="31" t="str">
        <f>VLOOKUP(Datos[[#This Row],[Region]],$P$7:$S$61,4,FALSE)</f>
        <v>15 - Coruña, A</v>
      </c>
    </row>
    <row r="1349" spans="1:11" x14ac:dyDescent="0.25">
      <c r="A1349" t="s">
        <v>82</v>
      </c>
      <c r="B1349" t="s">
        <v>20</v>
      </c>
      <c r="C1349" t="s">
        <v>4</v>
      </c>
      <c r="D1349">
        <v>12077.69</v>
      </c>
      <c r="E1349">
        <v>11503.42</v>
      </c>
      <c r="F1349">
        <v>16</v>
      </c>
      <c r="G1349">
        <v>12077.69</v>
      </c>
      <c r="H1349">
        <v>11503.42</v>
      </c>
      <c r="J1349" s="31">
        <f>VLOOKUP(Datos[[#This Row],[Mes]],$M$2:$N$13,2,FALSE)</f>
        <v>44562</v>
      </c>
      <c r="K1349" s="31" t="str">
        <f>VLOOKUP(Datos[[#This Row],[Region]],$P$7:$S$61,4,FALSE)</f>
        <v>16 - Cuenca</v>
      </c>
    </row>
    <row r="1350" spans="1:11" x14ac:dyDescent="0.25">
      <c r="A1350" t="s">
        <v>82</v>
      </c>
      <c r="B1350" t="s">
        <v>20</v>
      </c>
      <c r="C1350" t="s">
        <v>5</v>
      </c>
      <c r="D1350">
        <v>15281.33</v>
      </c>
      <c r="E1350">
        <v>14720.1</v>
      </c>
      <c r="F1350">
        <v>16</v>
      </c>
      <c r="G1350">
        <v>15281.33</v>
      </c>
      <c r="H1350">
        <v>14720.1</v>
      </c>
      <c r="J1350" s="31">
        <f>VLOOKUP(Datos[[#This Row],[Mes]],$M$2:$N$13,2,FALSE)</f>
        <v>44593</v>
      </c>
      <c r="K1350" s="31" t="str">
        <f>VLOOKUP(Datos[[#This Row],[Region]],$P$7:$S$61,4,FALSE)</f>
        <v>16 - Cuenca</v>
      </c>
    </row>
    <row r="1351" spans="1:11" x14ac:dyDescent="0.25">
      <c r="A1351" t="s">
        <v>82</v>
      </c>
      <c r="B1351" t="s">
        <v>20</v>
      </c>
      <c r="C1351" t="s">
        <v>6</v>
      </c>
      <c r="D1351">
        <v>302</v>
      </c>
      <c r="E1351">
        <v>300.02</v>
      </c>
      <c r="F1351">
        <v>16</v>
      </c>
      <c r="G1351">
        <v>302</v>
      </c>
      <c r="H1351">
        <v>300.02</v>
      </c>
      <c r="J1351" s="31">
        <f>VLOOKUP(Datos[[#This Row],[Mes]],$M$2:$N$13,2,FALSE)</f>
        <v>44621</v>
      </c>
      <c r="K1351" s="31" t="str">
        <f>VLOOKUP(Datos[[#This Row],[Region]],$P$7:$S$61,4,FALSE)</f>
        <v>16 - Cuenca</v>
      </c>
    </row>
    <row r="1352" spans="1:11" x14ac:dyDescent="0.25">
      <c r="A1352" t="s">
        <v>82</v>
      </c>
      <c r="B1352" t="s">
        <v>20</v>
      </c>
      <c r="C1352" t="s">
        <v>7</v>
      </c>
      <c r="D1352">
        <v>203.5</v>
      </c>
      <c r="E1352">
        <v>193</v>
      </c>
      <c r="F1352">
        <v>16</v>
      </c>
      <c r="G1352">
        <v>203.5</v>
      </c>
      <c r="H1352">
        <v>193</v>
      </c>
      <c r="J1352" s="31">
        <f>VLOOKUP(Datos[[#This Row],[Mes]],$M$2:$N$13,2,FALSE)</f>
        <v>44652</v>
      </c>
      <c r="K1352" s="31" t="str">
        <f>VLOOKUP(Datos[[#This Row],[Region]],$P$7:$S$61,4,FALSE)</f>
        <v>16 - Cuenca</v>
      </c>
    </row>
    <row r="1353" spans="1:11" x14ac:dyDescent="0.25">
      <c r="A1353" t="s">
        <v>82</v>
      </c>
      <c r="B1353" t="s">
        <v>20</v>
      </c>
      <c r="C1353" t="s">
        <v>8</v>
      </c>
      <c r="D1353">
        <v>166.02</v>
      </c>
      <c r="E1353">
        <v>164.86</v>
      </c>
      <c r="F1353">
        <v>16</v>
      </c>
      <c r="G1353">
        <v>166.02</v>
      </c>
      <c r="H1353">
        <v>164.86</v>
      </c>
      <c r="J1353" s="31">
        <f>VLOOKUP(Datos[[#This Row],[Mes]],$M$2:$N$13,2,FALSE)</f>
        <v>44682</v>
      </c>
      <c r="K1353" s="31" t="str">
        <f>VLOOKUP(Datos[[#This Row],[Region]],$P$7:$S$61,4,FALSE)</f>
        <v>16 - Cuenca</v>
      </c>
    </row>
    <row r="1354" spans="1:11" x14ac:dyDescent="0.25">
      <c r="A1354" t="s">
        <v>82</v>
      </c>
      <c r="B1354" t="s">
        <v>20</v>
      </c>
      <c r="C1354" t="s">
        <v>9</v>
      </c>
      <c r="D1354">
        <v>104.73</v>
      </c>
      <c r="E1354">
        <v>104.41</v>
      </c>
      <c r="F1354">
        <v>16</v>
      </c>
      <c r="G1354">
        <v>104.73</v>
      </c>
      <c r="H1354">
        <v>104.41</v>
      </c>
      <c r="J1354" s="31">
        <f>VLOOKUP(Datos[[#This Row],[Mes]],$M$2:$N$13,2,FALSE)</f>
        <v>44713</v>
      </c>
      <c r="K1354" s="31" t="str">
        <f>VLOOKUP(Datos[[#This Row],[Region]],$P$7:$S$61,4,FALSE)</f>
        <v>16 - Cuenca</v>
      </c>
    </row>
    <row r="1355" spans="1:11" x14ac:dyDescent="0.25">
      <c r="A1355" t="s">
        <v>105</v>
      </c>
      <c r="B1355" t="s">
        <v>20</v>
      </c>
      <c r="C1355" t="s">
        <v>4</v>
      </c>
      <c r="D1355">
        <v>32492.32</v>
      </c>
      <c r="E1355">
        <v>31512.22</v>
      </c>
      <c r="F1355">
        <v>17</v>
      </c>
      <c r="G1355">
        <v>32492.32</v>
      </c>
      <c r="H1355">
        <v>31512.22</v>
      </c>
      <c r="J1355" s="31">
        <f>VLOOKUP(Datos[[#This Row],[Mes]],$M$2:$N$13,2,FALSE)</f>
        <v>44562</v>
      </c>
      <c r="K1355" s="31" t="str">
        <f>VLOOKUP(Datos[[#This Row],[Region]],$P$7:$S$61,4,FALSE)</f>
        <v>17 - Girona</v>
      </c>
    </row>
    <row r="1356" spans="1:11" x14ac:dyDescent="0.25">
      <c r="A1356" t="s">
        <v>105</v>
      </c>
      <c r="B1356" t="s">
        <v>20</v>
      </c>
      <c r="C1356" t="s">
        <v>5</v>
      </c>
      <c r="D1356">
        <v>22503.7</v>
      </c>
      <c r="E1356">
        <v>21786.31</v>
      </c>
      <c r="F1356">
        <v>17</v>
      </c>
      <c r="G1356">
        <v>22503.7</v>
      </c>
      <c r="H1356">
        <v>21786.31</v>
      </c>
      <c r="J1356" s="31">
        <f>VLOOKUP(Datos[[#This Row],[Mes]],$M$2:$N$13,2,FALSE)</f>
        <v>44593</v>
      </c>
      <c r="K1356" s="31" t="str">
        <f>VLOOKUP(Datos[[#This Row],[Region]],$P$7:$S$61,4,FALSE)</f>
        <v>17 - Girona</v>
      </c>
    </row>
    <row r="1357" spans="1:11" x14ac:dyDescent="0.25">
      <c r="A1357" t="s">
        <v>105</v>
      </c>
      <c r="B1357" t="s">
        <v>20</v>
      </c>
      <c r="C1357" t="s">
        <v>6</v>
      </c>
      <c r="D1357">
        <v>14462.53</v>
      </c>
      <c r="E1357">
        <v>13985.37</v>
      </c>
      <c r="F1357">
        <v>17</v>
      </c>
      <c r="G1357">
        <v>14462.53</v>
      </c>
      <c r="H1357">
        <v>13985.37</v>
      </c>
      <c r="J1357" s="31">
        <f>VLOOKUP(Datos[[#This Row],[Mes]],$M$2:$N$13,2,FALSE)</f>
        <v>44621</v>
      </c>
      <c r="K1357" s="31" t="str">
        <f>VLOOKUP(Datos[[#This Row],[Region]],$P$7:$S$61,4,FALSE)</f>
        <v>17 - Girona</v>
      </c>
    </row>
    <row r="1358" spans="1:11" x14ac:dyDescent="0.25">
      <c r="A1358" t="s">
        <v>105</v>
      </c>
      <c r="B1358" t="s">
        <v>20</v>
      </c>
      <c r="C1358" t="s">
        <v>7</v>
      </c>
      <c r="D1358">
        <v>10190.040000000001</v>
      </c>
      <c r="E1358">
        <v>9875.1</v>
      </c>
      <c r="F1358">
        <v>17</v>
      </c>
      <c r="G1358">
        <v>10190.040000000001</v>
      </c>
      <c r="H1358">
        <v>9875.1</v>
      </c>
      <c r="J1358" s="31">
        <f>VLOOKUP(Datos[[#This Row],[Mes]],$M$2:$N$13,2,FALSE)</f>
        <v>44652</v>
      </c>
      <c r="K1358" s="31" t="str">
        <f>VLOOKUP(Datos[[#This Row],[Region]],$P$7:$S$61,4,FALSE)</f>
        <v>17 - Girona</v>
      </c>
    </row>
    <row r="1359" spans="1:11" x14ac:dyDescent="0.25">
      <c r="A1359" t="s">
        <v>105</v>
      </c>
      <c r="B1359" t="s">
        <v>20</v>
      </c>
      <c r="C1359" t="s">
        <v>8</v>
      </c>
      <c r="D1359">
        <v>18123</v>
      </c>
      <c r="E1359">
        <v>17622.7</v>
      </c>
      <c r="F1359">
        <v>17</v>
      </c>
      <c r="G1359">
        <v>18123</v>
      </c>
      <c r="H1359">
        <v>17622.7</v>
      </c>
      <c r="J1359" s="31">
        <f>VLOOKUP(Datos[[#This Row],[Mes]],$M$2:$N$13,2,FALSE)</f>
        <v>44682</v>
      </c>
      <c r="K1359" s="31" t="str">
        <f>VLOOKUP(Datos[[#This Row],[Region]],$P$7:$S$61,4,FALSE)</f>
        <v>17 - Girona</v>
      </c>
    </row>
    <row r="1360" spans="1:11" x14ac:dyDescent="0.25">
      <c r="A1360" t="s">
        <v>105</v>
      </c>
      <c r="B1360" t="s">
        <v>20</v>
      </c>
      <c r="C1360" t="s">
        <v>9</v>
      </c>
      <c r="D1360">
        <v>21648.39</v>
      </c>
      <c r="E1360">
        <v>20968.11</v>
      </c>
      <c r="F1360">
        <v>17</v>
      </c>
      <c r="G1360">
        <v>21648.39</v>
      </c>
      <c r="H1360">
        <v>20968.11</v>
      </c>
      <c r="J1360" s="31">
        <f>VLOOKUP(Datos[[#This Row],[Mes]],$M$2:$N$13,2,FALSE)</f>
        <v>44713</v>
      </c>
      <c r="K1360" s="31" t="str">
        <f>VLOOKUP(Datos[[#This Row],[Region]],$P$7:$S$61,4,FALSE)</f>
        <v>17 - Girona</v>
      </c>
    </row>
    <row r="1361" spans="1:11" x14ac:dyDescent="0.25">
      <c r="A1361" t="s">
        <v>103</v>
      </c>
      <c r="B1361" t="s">
        <v>20</v>
      </c>
      <c r="C1361" t="s">
        <v>4</v>
      </c>
      <c r="D1361">
        <v>36519.300000000003</v>
      </c>
      <c r="E1361">
        <v>35642.050000000003</v>
      </c>
      <c r="F1361">
        <v>18</v>
      </c>
      <c r="G1361">
        <v>36519.300000000003</v>
      </c>
      <c r="H1361">
        <v>35642.050000000003</v>
      </c>
      <c r="J1361" s="31">
        <f>VLOOKUP(Datos[[#This Row],[Mes]],$M$2:$N$13,2,FALSE)</f>
        <v>44562</v>
      </c>
      <c r="K1361" s="31" t="str">
        <f>VLOOKUP(Datos[[#This Row],[Region]],$P$7:$S$61,4,FALSE)</f>
        <v>18 - Granada</v>
      </c>
    </row>
    <row r="1362" spans="1:11" x14ac:dyDescent="0.25">
      <c r="A1362" t="s">
        <v>103</v>
      </c>
      <c r="B1362" t="s">
        <v>20</v>
      </c>
      <c r="C1362" t="s">
        <v>5</v>
      </c>
      <c r="D1362">
        <v>27578.16</v>
      </c>
      <c r="E1362">
        <v>27021.34</v>
      </c>
      <c r="F1362">
        <v>18</v>
      </c>
      <c r="G1362">
        <v>27578.16</v>
      </c>
      <c r="H1362">
        <v>27021.34</v>
      </c>
      <c r="J1362" s="31">
        <f>VLOOKUP(Datos[[#This Row],[Mes]],$M$2:$N$13,2,FALSE)</f>
        <v>44593</v>
      </c>
      <c r="K1362" s="31" t="str">
        <f>VLOOKUP(Datos[[#This Row],[Region]],$P$7:$S$61,4,FALSE)</f>
        <v>18 - Granada</v>
      </c>
    </row>
    <row r="1363" spans="1:11" x14ac:dyDescent="0.25">
      <c r="A1363" t="s">
        <v>103</v>
      </c>
      <c r="B1363" t="s">
        <v>20</v>
      </c>
      <c r="C1363" t="s">
        <v>6</v>
      </c>
      <c r="D1363">
        <v>11879.13</v>
      </c>
      <c r="E1363">
        <v>11357.85</v>
      </c>
      <c r="F1363">
        <v>18</v>
      </c>
      <c r="G1363">
        <v>11879.13</v>
      </c>
      <c r="H1363">
        <v>11357.85</v>
      </c>
      <c r="J1363" s="31">
        <f>VLOOKUP(Datos[[#This Row],[Mes]],$M$2:$N$13,2,FALSE)</f>
        <v>44621</v>
      </c>
      <c r="K1363" s="31" t="str">
        <f>VLOOKUP(Datos[[#This Row],[Region]],$P$7:$S$61,4,FALSE)</f>
        <v>18 - Granada</v>
      </c>
    </row>
    <row r="1364" spans="1:11" x14ac:dyDescent="0.25">
      <c r="A1364" t="s">
        <v>103</v>
      </c>
      <c r="B1364" t="s">
        <v>20</v>
      </c>
      <c r="C1364" t="s">
        <v>7</v>
      </c>
      <c r="D1364">
        <v>12578.36</v>
      </c>
      <c r="E1364">
        <v>12009.13</v>
      </c>
      <c r="F1364">
        <v>18</v>
      </c>
      <c r="G1364">
        <v>12578.36</v>
      </c>
      <c r="H1364">
        <v>12009.13</v>
      </c>
      <c r="J1364" s="31">
        <f>VLOOKUP(Datos[[#This Row],[Mes]],$M$2:$N$13,2,FALSE)</f>
        <v>44652</v>
      </c>
      <c r="K1364" s="31" t="str">
        <f>VLOOKUP(Datos[[#This Row],[Region]],$P$7:$S$61,4,FALSE)</f>
        <v>18 - Granada</v>
      </c>
    </row>
    <row r="1365" spans="1:11" x14ac:dyDescent="0.25">
      <c r="A1365" t="s">
        <v>103</v>
      </c>
      <c r="B1365" t="s">
        <v>20</v>
      </c>
      <c r="C1365" t="s">
        <v>8</v>
      </c>
      <c r="D1365">
        <v>9393.82</v>
      </c>
      <c r="E1365">
        <v>8818.2000000000007</v>
      </c>
      <c r="F1365">
        <v>18</v>
      </c>
      <c r="G1365">
        <v>9393.82</v>
      </c>
      <c r="H1365">
        <v>8818.2000000000007</v>
      </c>
      <c r="J1365" s="31">
        <f>VLOOKUP(Datos[[#This Row],[Mes]],$M$2:$N$13,2,FALSE)</f>
        <v>44682</v>
      </c>
      <c r="K1365" s="31" t="str">
        <f>VLOOKUP(Datos[[#This Row],[Region]],$P$7:$S$61,4,FALSE)</f>
        <v>18 - Granada</v>
      </c>
    </row>
    <row r="1366" spans="1:11" x14ac:dyDescent="0.25">
      <c r="A1366" t="s">
        <v>103</v>
      </c>
      <c r="B1366" t="s">
        <v>20</v>
      </c>
      <c r="C1366" t="s">
        <v>9</v>
      </c>
      <c r="D1366">
        <v>27037.42</v>
      </c>
      <c r="E1366">
        <v>26401.25</v>
      </c>
      <c r="F1366">
        <v>18</v>
      </c>
      <c r="G1366">
        <v>27037.42</v>
      </c>
      <c r="H1366">
        <v>26401.25</v>
      </c>
      <c r="J1366" s="31">
        <f>VLOOKUP(Datos[[#This Row],[Mes]],$M$2:$N$13,2,FALSE)</f>
        <v>44713</v>
      </c>
      <c r="K1366" s="31" t="str">
        <f>VLOOKUP(Datos[[#This Row],[Region]],$P$7:$S$61,4,FALSE)</f>
        <v>18 - Granada</v>
      </c>
    </row>
    <row r="1367" spans="1:11" x14ac:dyDescent="0.25">
      <c r="A1367" t="s">
        <v>107</v>
      </c>
      <c r="B1367" t="s">
        <v>20</v>
      </c>
      <c r="C1367" t="s">
        <v>4</v>
      </c>
      <c r="D1367">
        <v>1705.75</v>
      </c>
      <c r="E1367">
        <v>1704.02</v>
      </c>
      <c r="F1367">
        <v>19</v>
      </c>
      <c r="G1367">
        <v>1705.75</v>
      </c>
      <c r="H1367">
        <v>1704.02</v>
      </c>
      <c r="J1367" s="31">
        <f>VLOOKUP(Datos[[#This Row],[Mes]],$M$2:$N$13,2,FALSE)</f>
        <v>44562</v>
      </c>
      <c r="K1367" s="31" t="str">
        <f>VLOOKUP(Datos[[#This Row],[Region]],$P$7:$S$61,4,FALSE)</f>
        <v>19 - Guadalajara</v>
      </c>
    </row>
    <row r="1368" spans="1:11" x14ac:dyDescent="0.25">
      <c r="A1368" t="s">
        <v>107</v>
      </c>
      <c r="B1368" t="s">
        <v>20</v>
      </c>
      <c r="C1368" t="s">
        <v>5</v>
      </c>
      <c r="D1368">
        <v>1594.31</v>
      </c>
      <c r="E1368">
        <v>1577.39</v>
      </c>
      <c r="F1368">
        <v>19</v>
      </c>
      <c r="G1368">
        <v>1594.31</v>
      </c>
      <c r="H1368">
        <v>1577.39</v>
      </c>
      <c r="J1368" s="31">
        <f>VLOOKUP(Datos[[#This Row],[Mes]],$M$2:$N$13,2,FALSE)</f>
        <v>44593</v>
      </c>
      <c r="K1368" s="31" t="str">
        <f>VLOOKUP(Datos[[#This Row],[Region]],$P$7:$S$61,4,FALSE)</f>
        <v>19 - Guadalajara</v>
      </c>
    </row>
    <row r="1369" spans="1:11" x14ac:dyDescent="0.25">
      <c r="A1369" t="s">
        <v>107</v>
      </c>
      <c r="B1369" t="s">
        <v>20</v>
      </c>
      <c r="C1369" t="s">
        <v>6</v>
      </c>
      <c r="D1369">
        <v>567.33000000000004</v>
      </c>
      <c r="E1369">
        <v>557.29</v>
      </c>
      <c r="F1369">
        <v>19</v>
      </c>
      <c r="G1369">
        <v>567.33000000000004</v>
      </c>
      <c r="H1369">
        <v>557.29</v>
      </c>
      <c r="J1369" s="31">
        <f>VLOOKUP(Datos[[#This Row],[Mes]],$M$2:$N$13,2,FALSE)</f>
        <v>44621</v>
      </c>
      <c r="K1369" s="31" t="str">
        <f>VLOOKUP(Datos[[#This Row],[Region]],$P$7:$S$61,4,FALSE)</f>
        <v>19 - Guadalajara</v>
      </c>
    </row>
    <row r="1370" spans="1:11" x14ac:dyDescent="0.25">
      <c r="A1370" t="s">
        <v>104</v>
      </c>
      <c r="B1370" t="s">
        <v>20</v>
      </c>
      <c r="C1370" t="s">
        <v>4</v>
      </c>
      <c r="D1370">
        <v>64260.61</v>
      </c>
      <c r="E1370">
        <v>60576.5</v>
      </c>
      <c r="F1370">
        <v>20</v>
      </c>
      <c r="G1370">
        <v>64260.61</v>
      </c>
      <c r="H1370">
        <v>60576.5</v>
      </c>
      <c r="J1370" s="31">
        <f>VLOOKUP(Datos[[#This Row],[Mes]],$M$2:$N$13,2,FALSE)</f>
        <v>44562</v>
      </c>
      <c r="K1370" s="31" t="str">
        <f>VLOOKUP(Datos[[#This Row],[Region]],$P$7:$S$61,4,FALSE)</f>
        <v>20 - Gipuzkoa</v>
      </c>
    </row>
    <row r="1371" spans="1:11" x14ac:dyDescent="0.25">
      <c r="A1371" t="s">
        <v>104</v>
      </c>
      <c r="B1371" t="s">
        <v>20</v>
      </c>
      <c r="C1371" t="s">
        <v>5</v>
      </c>
      <c r="D1371">
        <v>44953.14</v>
      </c>
      <c r="E1371">
        <v>42155.33</v>
      </c>
      <c r="F1371">
        <v>20</v>
      </c>
      <c r="G1371">
        <v>44953.14</v>
      </c>
      <c r="H1371">
        <v>42155.33</v>
      </c>
      <c r="J1371" s="31">
        <f>VLOOKUP(Datos[[#This Row],[Mes]],$M$2:$N$13,2,FALSE)</f>
        <v>44593</v>
      </c>
      <c r="K1371" s="31" t="str">
        <f>VLOOKUP(Datos[[#This Row],[Region]],$P$7:$S$61,4,FALSE)</f>
        <v>20 - Gipuzkoa</v>
      </c>
    </row>
    <row r="1372" spans="1:11" x14ac:dyDescent="0.25">
      <c r="A1372" t="s">
        <v>104</v>
      </c>
      <c r="B1372" t="s">
        <v>20</v>
      </c>
      <c r="C1372" t="s">
        <v>6</v>
      </c>
      <c r="D1372">
        <v>21526.74</v>
      </c>
      <c r="E1372">
        <v>19562.28</v>
      </c>
      <c r="F1372">
        <v>20</v>
      </c>
      <c r="G1372">
        <v>21526.74</v>
      </c>
      <c r="H1372">
        <v>19562.28</v>
      </c>
      <c r="J1372" s="31">
        <f>VLOOKUP(Datos[[#This Row],[Mes]],$M$2:$N$13,2,FALSE)</f>
        <v>44621</v>
      </c>
      <c r="K1372" s="31" t="str">
        <f>VLOOKUP(Datos[[#This Row],[Region]],$P$7:$S$61,4,FALSE)</f>
        <v>20 - Gipuzkoa</v>
      </c>
    </row>
    <row r="1373" spans="1:11" x14ac:dyDescent="0.25">
      <c r="A1373" t="s">
        <v>104</v>
      </c>
      <c r="B1373" t="s">
        <v>20</v>
      </c>
      <c r="C1373" t="s">
        <v>7</v>
      </c>
      <c r="D1373">
        <v>20031.259999999998</v>
      </c>
      <c r="E1373">
        <v>18060.510000000002</v>
      </c>
      <c r="F1373">
        <v>20</v>
      </c>
      <c r="G1373">
        <v>20031.259999999998</v>
      </c>
      <c r="H1373">
        <v>18060.510000000002</v>
      </c>
      <c r="J1373" s="31">
        <f>VLOOKUP(Datos[[#This Row],[Mes]],$M$2:$N$13,2,FALSE)</f>
        <v>44652</v>
      </c>
      <c r="K1373" s="31" t="str">
        <f>VLOOKUP(Datos[[#This Row],[Region]],$P$7:$S$61,4,FALSE)</f>
        <v>20 - Gipuzkoa</v>
      </c>
    </row>
    <row r="1374" spans="1:11" x14ac:dyDescent="0.25">
      <c r="A1374" t="s">
        <v>104</v>
      </c>
      <c r="B1374" t="s">
        <v>20</v>
      </c>
      <c r="C1374" t="s">
        <v>8</v>
      </c>
      <c r="D1374">
        <v>47733.05</v>
      </c>
      <c r="E1374">
        <v>44656.32</v>
      </c>
      <c r="F1374">
        <v>20</v>
      </c>
      <c r="G1374">
        <v>47733.05</v>
      </c>
      <c r="H1374">
        <v>44656.32</v>
      </c>
      <c r="J1374" s="31">
        <f>VLOOKUP(Datos[[#This Row],[Mes]],$M$2:$N$13,2,FALSE)</f>
        <v>44682</v>
      </c>
      <c r="K1374" s="31" t="str">
        <f>VLOOKUP(Datos[[#This Row],[Region]],$P$7:$S$61,4,FALSE)</f>
        <v>20 - Gipuzkoa</v>
      </c>
    </row>
    <row r="1375" spans="1:11" x14ac:dyDescent="0.25">
      <c r="A1375" t="s">
        <v>104</v>
      </c>
      <c r="B1375" t="s">
        <v>20</v>
      </c>
      <c r="C1375" t="s">
        <v>9</v>
      </c>
      <c r="D1375">
        <v>44490.2</v>
      </c>
      <c r="E1375">
        <v>42092.1</v>
      </c>
      <c r="F1375">
        <v>20</v>
      </c>
      <c r="G1375">
        <v>44490.2</v>
      </c>
      <c r="H1375">
        <v>42092.1</v>
      </c>
      <c r="J1375" s="31">
        <f>VLOOKUP(Datos[[#This Row],[Mes]],$M$2:$N$13,2,FALSE)</f>
        <v>44713</v>
      </c>
      <c r="K1375" s="31" t="str">
        <f>VLOOKUP(Datos[[#This Row],[Region]],$P$7:$S$61,4,FALSE)</f>
        <v>20 - Gipuzkoa</v>
      </c>
    </row>
    <row r="1376" spans="1:11" x14ac:dyDescent="0.25">
      <c r="A1376" t="s">
        <v>102</v>
      </c>
      <c r="B1376" t="s">
        <v>20</v>
      </c>
      <c r="C1376" t="s">
        <v>4</v>
      </c>
      <c r="D1376">
        <v>243355.59999999998</v>
      </c>
      <c r="E1376">
        <v>232055.44999999998</v>
      </c>
      <c r="F1376">
        <v>21</v>
      </c>
      <c r="G1376">
        <v>243355.59999999998</v>
      </c>
      <c r="H1376">
        <v>232055.44999999998</v>
      </c>
      <c r="J1376" s="31">
        <f>VLOOKUP(Datos[[#This Row],[Mes]],$M$2:$N$13,2,FALSE)</f>
        <v>44562</v>
      </c>
      <c r="K1376" s="31" t="str">
        <f>VLOOKUP(Datos[[#This Row],[Region]],$P$7:$S$61,4,FALSE)</f>
        <v>21 - Huelva</v>
      </c>
    </row>
    <row r="1377" spans="1:11" x14ac:dyDescent="0.25">
      <c r="A1377" t="s">
        <v>102</v>
      </c>
      <c r="B1377" t="s">
        <v>20</v>
      </c>
      <c r="C1377" t="s">
        <v>5</v>
      </c>
      <c r="D1377">
        <v>184734.94</v>
      </c>
      <c r="E1377">
        <v>174364.66000000003</v>
      </c>
      <c r="F1377">
        <v>21</v>
      </c>
      <c r="G1377">
        <v>184734.94</v>
      </c>
      <c r="H1377">
        <v>174364.66000000003</v>
      </c>
      <c r="J1377" s="31">
        <f>VLOOKUP(Datos[[#This Row],[Mes]],$M$2:$N$13,2,FALSE)</f>
        <v>44593</v>
      </c>
      <c r="K1377" s="31" t="str">
        <f>VLOOKUP(Datos[[#This Row],[Region]],$P$7:$S$61,4,FALSE)</f>
        <v>21 - Huelva</v>
      </c>
    </row>
    <row r="1378" spans="1:11" x14ac:dyDescent="0.25">
      <c r="A1378" t="s">
        <v>102</v>
      </c>
      <c r="B1378" t="s">
        <v>20</v>
      </c>
      <c r="C1378" t="s">
        <v>6</v>
      </c>
      <c r="D1378">
        <v>241356.63</v>
      </c>
      <c r="E1378">
        <v>227401.45</v>
      </c>
      <c r="F1378">
        <v>21</v>
      </c>
      <c r="G1378">
        <v>241356.63</v>
      </c>
      <c r="H1378">
        <v>227401.45</v>
      </c>
      <c r="J1378" s="31">
        <f>VLOOKUP(Datos[[#This Row],[Mes]],$M$2:$N$13,2,FALSE)</f>
        <v>44621</v>
      </c>
      <c r="K1378" s="31" t="str">
        <f>VLOOKUP(Datos[[#This Row],[Region]],$P$7:$S$61,4,FALSE)</f>
        <v>21 - Huelva</v>
      </c>
    </row>
    <row r="1379" spans="1:11" x14ac:dyDescent="0.25">
      <c r="A1379" t="s">
        <v>102</v>
      </c>
      <c r="B1379" t="s">
        <v>20</v>
      </c>
      <c r="C1379" t="s">
        <v>7</v>
      </c>
      <c r="D1379">
        <v>170626.17</v>
      </c>
      <c r="E1379">
        <v>160677.01</v>
      </c>
      <c r="F1379">
        <v>21</v>
      </c>
      <c r="G1379">
        <v>170626.17</v>
      </c>
      <c r="H1379">
        <v>160677.01</v>
      </c>
      <c r="J1379" s="31">
        <f>VLOOKUP(Datos[[#This Row],[Mes]],$M$2:$N$13,2,FALSE)</f>
        <v>44652</v>
      </c>
      <c r="K1379" s="31" t="str">
        <f>VLOOKUP(Datos[[#This Row],[Region]],$P$7:$S$61,4,FALSE)</f>
        <v>21 - Huelva</v>
      </c>
    </row>
    <row r="1380" spans="1:11" x14ac:dyDescent="0.25">
      <c r="A1380" t="s">
        <v>102</v>
      </c>
      <c r="B1380" t="s">
        <v>20</v>
      </c>
      <c r="C1380" t="s">
        <v>8</v>
      </c>
      <c r="D1380">
        <v>193291.78</v>
      </c>
      <c r="E1380">
        <v>182814.25999999998</v>
      </c>
      <c r="F1380">
        <v>21</v>
      </c>
      <c r="G1380">
        <v>193291.78</v>
      </c>
      <c r="H1380">
        <v>182814.25999999998</v>
      </c>
      <c r="J1380" s="31">
        <f>VLOOKUP(Datos[[#This Row],[Mes]],$M$2:$N$13,2,FALSE)</f>
        <v>44682</v>
      </c>
      <c r="K1380" s="31" t="str">
        <f>VLOOKUP(Datos[[#This Row],[Region]],$P$7:$S$61,4,FALSE)</f>
        <v>21 - Huelva</v>
      </c>
    </row>
    <row r="1381" spans="1:11" x14ac:dyDescent="0.25">
      <c r="A1381" t="s">
        <v>102</v>
      </c>
      <c r="B1381" t="s">
        <v>20</v>
      </c>
      <c r="C1381" t="s">
        <v>9</v>
      </c>
      <c r="D1381">
        <v>187918.06000000003</v>
      </c>
      <c r="E1381">
        <v>177408.47999999998</v>
      </c>
      <c r="F1381">
        <v>21</v>
      </c>
      <c r="G1381">
        <v>187918.06000000003</v>
      </c>
      <c r="H1381">
        <v>177408.47999999998</v>
      </c>
      <c r="J1381" s="31">
        <f>VLOOKUP(Datos[[#This Row],[Mes]],$M$2:$N$13,2,FALSE)</f>
        <v>44713</v>
      </c>
      <c r="K1381" s="31" t="str">
        <f>VLOOKUP(Datos[[#This Row],[Region]],$P$7:$S$61,4,FALSE)</f>
        <v>21 - Huelva</v>
      </c>
    </row>
    <row r="1382" spans="1:11" x14ac:dyDescent="0.25">
      <c r="A1382" t="s">
        <v>101</v>
      </c>
      <c r="B1382" t="s">
        <v>20</v>
      </c>
      <c r="C1382" t="s">
        <v>4</v>
      </c>
      <c r="D1382">
        <v>64042.03</v>
      </c>
      <c r="E1382">
        <v>60875.77</v>
      </c>
      <c r="F1382">
        <v>22</v>
      </c>
      <c r="G1382">
        <v>64042.03</v>
      </c>
      <c r="H1382">
        <v>60875.77</v>
      </c>
      <c r="J1382" s="31">
        <f>VLOOKUP(Datos[[#This Row],[Mes]],$M$2:$N$13,2,FALSE)</f>
        <v>44562</v>
      </c>
      <c r="K1382" s="31" t="str">
        <f>VLOOKUP(Datos[[#This Row],[Region]],$P$7:$S$61,4,FALSE)</f>
        <v>22 - Huesca</v>
      </c>
    </row>
    <row r="1383" spans="1:11" x14ac:dyDescent="0.25">
      <c r="A1383" t="s">
        <v>101</v>
      </c>
      <c r="B1383" t="s">
        <v>20</v>
      </c>
      <c r="C1383" t="s">
        <v>5</v>
      </c>
      <c r="D1383">
        <v>54305.2</v>
      </c>
      <c r="E1383">
        <v>51221.91</v>
      </c>
      <c r="F1383">
        <v>22</v>
      </c>
      <c r="G1383">
        <v>54305.2</v>
      </c>
      <c r="H1383">
        <v>51221.91</v>
      </c>
      <c r="J1383" s="31">
        <f>VLOOKUP(Datos[[#This Row],[Mes]],$M$2:$N$13,2,FALSE)</f>
        <v>44593</v>
      </c>
      <c r="K1383" s="31" t="str">
        <f>VLOOKUP(Datos[[#This Row],[Region]],$P$7:$S$61,4,FALSE)</f>
        <v>22 - Huesca</v>
      </c>
    </row>
    <row r="1384" spans="1:11" x14ac:dyDescent="0.25">
      <c r="A1384" t="s">
        <v>101</v>
      </c>
      <c r="B1384" t="s">
        <v>20</v>
      </c>
      <c r="C1384" t="s">
        <v>6</v>
      </c>
      <c r="D1384">
        <v>43542.09</v>
      </c>
      <c r="E1384">
        <v>41032.83</v>
      </c>
      <c r="F1384">
        <v>22</v>
      </c>
      <c r="G1384">
        <v>43542.09</v>
      </c>
      <c r="H1384">
        <v>41032.83</v>
      </c>
      <c r="J1384" s="31">
        <f>VLOOKUP(Datos[[#This Row],[Mes]],$M$2:$N$13,2,FALSE)</f>
        <v>44621</v>
      </c>
      <c r="K1384" s="31" t="str">
        <f>VLOOKUP(Datos[[#This Row],[Region]],$P$7:$S$61,4,FALSE)</f>
        <v>22 - Huesca</v>
      </c>
    </row>
    <row r="1385" spans="1:11" x14ac:dyDescent="0.25">
      <c r="A1385" t="s">
        <v>101</v>
      </c>
      <c r="B1385" t="s">
        <v>20</v>
      </c>
      <c r="C1385" t="s">
        <v>7</v>
      </c>
      <c r="D1385">
        <v>39037.53</v>
      </c>
      <c r="E1385">
        <v>36899.620000000003</v>
      </c>
      <c r="F1385">
        <v>22</v>
      </c>
      <c r="G1385">
        <v>39037.53</v>
      </c>
      <c r="H1385">
        <v>36899.620000000003</v>
      </c>
      <c r="J1385" s="31">
        <f>VLOOKUP(Datos[[#This Row],[Mes]],$M$2:$N$13,2,FALSE)</f>
        <v>44652</v>
      </c>
      <c r="K1385" s="31" t="str">
        <f>VLOOKUP(Datos[[#This Row],[Region]],$P$7:$S$61,4,FALSE)</f>
        <v>22 - Huesca</v>
      </c>
    </row>
    <row r="1386" spans="1:11" x14ac:dyDescent="0.25">
      <c r="A1386" t="s">
        <v>101</v>
      </c>
      <c r="B1386" t="s">
        <v>20</v>
      </c>
      <c r="C1386" t="s">
        <v>8</v>
      </c>
      <c r="D1386">
        <v>31054.07</v>
      </c>
      <c r="E1386">
        <v>29415.35</v>
      </c>
      <c r="F1386">
        <v>22</v>
      </c>
      <c r="G1386">
        <v>31054.07</v>
      </c>
      <c r="H1386">
        <v>29415.35</v>
      </c>
      <c r="J1386" s="31">
        <f>VLOOKUP(Datos[[#This Row],[Mes]],$M$2:$N$13,2,FALSE)</f>
        <v>44682</v>
      </c>
      <c r="K1386" s="31" t="str">
        <f>VLOOKUP(Datos[[#This Row],[Region]],$P$7:$S$61,4,FALSE)</f>
        <v>22 - Huesca</v>
      </c>
    </row>
    <row r="1387" spans="1:11" x14ac:dyDescent="0.25">
      <c r="A1387" t="s">
        <v>101</v>
      </c>
      <c r="B1387" t="s">
        <v>20</v>
      </c>
      <c r="C1387" t="s">
        <v>9</v>
      </c>
      <c r="D1387">
        <v>38871.64</v>
      </c>
      <c r="E1387">
        <v>36829</v>
      </c>
      <c r="F1387">
        <v>22</v>
      </c>
      <c r="G1387">
        <v>38871.64</v>
      </c>
      <c r="H1387">
        <v>36829</v>
      </c>
      <c r="J1387" s="31">
        <f>VLOOKUP(Datos[[#This Row],[Mes]],$M$2:$N$13,2,FALSE)</f>
        <v>44713</v>
      </c>
      <c r="K1387" s="31" t="str">
        <f>VLOOKUP(Datos[[#This Row],[Region]],$P$7:$S$61,4,FALSE)</f>
        <v>22 - Huesca</v>
      </c>
    </row>
    <row r="1388" spans="1:11" x14ac:dyDescent="0.25">
      <c r="A1388" t="s">
        <v>56</v>
      </c>
      <c r="B1388" t="s">
        <v>20</v>
      </c>
      <c r="C1388" t="s">
        <v>4</v>
      </c>
      <c r="D1388">
        <v>96015.22</v>
      </c>
      <c r="E1388">
        <v>92680.040000000008</v>
      </c>
      <c r="F1388">
        <v>23</v>
      </c>
      <c r="G1388">
        <v>96015.22</v>
      </c>
      <c r="H1388">
        <v>92680.040000000008</v>
      </c>
      <c r="J1388" s="31">
        <f>VLOOKUP(Datos[[#This Row],[Mes]],$M$2:$N$13,2,FALSE)</f>
        <v>44562</v>
      </c>
      <c r="K1388" s="31" t="str">
        <f>VLOOKUP(Datos[[#This Row],[Region]],$P$7:$S$61,4,FALSE)</f>
        <v>23 - Jaén</v>
      </c>
    </row>
    <row r="1389" spans="1:11" x14ac:dyDescent="0.25">
      <c r="A1389" t="s">
        <v>56</v>
      </c>
      <c r="B1389" t="s">
        <v>20</v>
      </c>
      <c r="C1389" t="s">
        <v>5</v>
      </c>
      <c r="D1389">
        <v>89147.59</v>
      </c>
      <c r="E1389">
        <v>86223.3</v>
      </c>
      <c r="F1389">
        <v>23</v>
      </c>
      <c r="G1389">
        <v>89147.59</v>
      </c>
      <c r="H1389">
        <v>86223.3</v>
      </c>
      <c r="J1389" s="31">
        <f>VLOOKUP(Datos[[#This Row],[Mes]],$M$2:$N$13,2,FALSE)</f>
        <v>44593</v>
      </c>
      <c r="K1389" s="31" t="str">
        <f>VLOOKUP(Datos[[#This Row],[Region]],$P$7:$S$61,4,FALSE)</f>
        <v>23 - Jaén</v>
      </c>
    </row>
    <row r="1390" spans="1:11" x14ac:dyDescent="0.25">
      <c r="A1390" t="s">
        <v>56</v>
      </c>
      <c r="B1390" t="s">
        <v>20</v>
      </c>
      <c r="C1390" t="s">
        <v>6</v>
      </c>
      <c r="D1390">
        <v>94602.94</v>
      </c>
      <c r="E1390">
        <v>91154.38</v>
      </c>
      <c r="F1390">
        <v>23</v>
      </c>
      <c r="G1390">
        <v>94602.94</v>
      </c>
      <c r="H1390">
        <v>91154.38</v>
      </c>
      <c r="J1390" s="31">
        <f>VLOOKUP(Datos[[#This Row],[Mes]],$M$2:$N$13,2,FALSE)</f>
        <v>44621</v>
      </c>
      <c r="K1390" s="31" t="str">
        <f>VLOOKUP(Datos[[#This Row],[Region]],$P$7:$S$61,4,FALSE)</f>
        <v>23 - Jaén</v>
      </c>
    </row>
    <row r="1391" spans="1:11" x14ac:dyDescent="0.25">
      <c r="A1391" t="s">
        <v>56</v>
      </c>
      <c r="B1391" t="s">
        <v>20</v>
      </c>
      <c r="C1391" t="s">
        <v>7</v>
      </c>
      <c r="D1391">
        <v>40161.870000000003</v>
      </c>
      <c r="E1391">
        <v>37609.050000000003</v>
      </c>
      <c r="F1391">
        <v>23</v>
      </c>
      <c r="G1391">
        <v>40161.870000000003</v>
      </c>
      <c r="H1391">
        <v>37609.050000000003</v>
      </c>
      <c r="J1391" s="31">
        <f>VLOOKUP(Datos[[#This Row],[Mes]],$M$2:$N$13,2,FALSE)</f>
        <v>44652</v>
      </c>
      <c r="K1391" s="31" t="str">
        <f>VLOOKUP(Datos[[#This Row],[Region]],$P$7:$S$61,4,FALSE)</f>
        <v>23 - Jaén</v>
      </c>
    </row>
    <row r="1392" spans="1:11" x14ac:dyDescent="0.25">
      <c r="A1392" t="s">
        <v>56</v>
      </c>
      <c r="B1392" t="s">
        <v>20</v>
      </c>
      <c r="C1392" t="s">
        <v>8</v>
      </c>
      <c r="D1392">
        <v>99691.75</v>
      </c>
      <c r="E1392">
        <v>95660.39</v>
      </c>
      <c r="F1392">
        <v>23</v>
      </c>
      <c r="G1392">
        <v>99691.75</v>
      </c>
      <c r="H1392">
        <v>95660.39</v>
      </c>
      <c r="J1392" s="31">
        <f>VLOOKUP(Datos[[#This Row],[Mes]],$M$2:$N$13,2,FALSE)</f>
        <v>44682</v>
      </c>
      <c r="K1392" s="31" t="str">
        <f>VLOOKUP(Datos[[#This Row],[Region]],$P$7:$S$61,4,FALSE)</f>
        <v>23 - Jaén</v>
      </c>
    </row>
    <row r="1393" spans="1:11" x14ac:dyDescent="0.25">
      <c r="A1393" t="s">
        <v>56</v>
      </c>
      <c r="B1393" t="s">
        <v>20</v>
      </c>
      <c r="C1393" t="s">
        <v>9</v>
      </c>
      <c r="D1393">
        <v>98210.97</v>
      </c>
      <c r="E1393">
        <v>93498.06</v>
      </c>
      <c r="F1393">
        <v>23</v>
      </c>
      <c r="G1393">
        <v>98210.97</v>
      </c>
      <c r="H1393">
        <v>93498.06</v>
      </c>
      <c r="J1393" s="31">
        <f>VLOOKUP(Datos[[#This Row],[Mes]],$M$2:$N$13,2,FALSE)</f>
        <v>44713</v>
      </c>
      <c r="K1393" s="31" t="str">
        <f>VLOOKUP(Datos[[#This Row],[Region]],$P$7:$S$61,4,FALSE)</f>
        <v>23 - Jaén</v>
      </c>
    </row>
    <row r="1394" spans="1:11" x14ac:dyDescent="0.25">
      <c r="A1394" t="s">
        <v>100</v>
      </c>
      <c r="B1394" t="s">
        <v>20</v>
      </c>
      <c r="C1394" t="s">
        <v>4</v>
      </c>
      <c r="D1394">
        <v>46585.47</v>
      </c>
      <c r="E1394">
        <v>42598.9</v>
      </c>
      <c r="F1394">
        <v>24</v>
      </c>
      <c r="G1394">
        <v>46585.47</v>
      </c>
      <c r="H1394">
        <v>42598.9</v>
      </c>
      <c r="J1394" s="31">
        <f>VLOOKUP(Datos[[#This Row],[Mes]],$M$2:$N$13,2,FALSE)</f>
        <v>44562</v>
      </c>
      <c r="K1394" s="31" t="str">
        <f>VLOOKUP(Datos[[#This Row],[Region]],$P$7:$S$61,4,FALSE)</f>
        <v>24 - León</v>
      </c>
    </row>
    <row r="1395" spans="1:11" x14ac:dyDescent="0.25">
      <c r="A1395" t="s">
        <v>100</v>
      </c>
      <c r="B1395" t="s">
        <v>20</v>
      </c>
      <c r="C1395" t="s">
        <v>5</v>
      </c>
      <c r="D1395">
        <v>43683.649999999994</v>
      </c>
      <c r="E1395">
        <v>40390.97</v>
      </c>
      <c r="F1395">
        <v>24</v>
      </c>
      <c r="G1395">
        <v>43683.649999999994</v>
      </c>
      <c r="H1395">
        <v>40390.97</v>
      </c>
      <c r="J1395" s="31">
        <f>VLOOKUP(Datos[[#This Row],[Mes]],$M$2:$N$13,2,FALSE)</f>
        <v>44593</v>
      </c>
      <c r="K1395" s="31" t="str">
        <f>VLOOKUP(Datos[[#This Row],[Region]],$P$7:$S$61,4,FALSE)</f>
        <v>24 - León</v>
      </c>
    </row>
    <row r="1396" spans="1:11" x14ac:dyDescent="0.25">
      <c r="A1396" t="s">
        <v>100</v>
      </c>
      <c r="B1396" t="s">
        <v>20</v>
      </c>
      <c r="C1396" t="s">
        <v>6</v>
      </c>
      <c r="D1396">
        <v>49891.5</v>
      </c>
      <c r="E1396">
        <v>45925.630000000005</v>
      </c>
      <c r="F1396">
        <v>24</v>
      </c>
      <c r="G1396">
        <v>49891.5</v>
      </c>
      <c r="H1396">
        <v>45925.630000000005</v>
      </c>
      <c r="J1396" s="31">
        <f>VLOOKUP(Datos[[#This Row],[Mes]],$M$2:$N$13,2,FALSE)</f>
        <v>44621</v>
      </c>
      <c r="K1396" s="31" t="str">
        <f>VLOOKUP(Datos[[#This Row],[Region]],$P$7:$S$61,4,FALSE)</f>
        <v>24 - León</v>
      </c>
    </row>
    <row r="1397" spans="1:11" x14ac:dyDescent="0.25">
      <c r="A1397" t="s">
        <v>100</v>
      </c>
      <c r="B1397" t="s">
        <v>20</v>
      </c>
      <c r="C1397" t="s">
        <v>7</v>
      </c>
      <c r="D1397">
        <v>51560.05</v>
      </c>
      <c r="E1397">
        <v>47513.440000000002</v>
      </c>
      <c r="F1397">
        <v>24</v>
      </c>
      <c r="G1397">
        <v>51560.05</v>
      </c>
      <c r="H1397">
        <v>47513.440000000002</v>
      </c>
      <c r="J1397" s="31">
        <f>VLOOKUP(Datos[[#This Row],[Mes]],$M$2:$N$13,2,FALSE)</f>
        <v>44652</v>
      </c>
      <c r="K1397" s="31" t="str">
        <f>VLOOKUP(Datos[[#This Row],[Region]],$P$7:$S$61,4,FALSE)</f>
        <v>24 - León</v>
      </c>
    </row>
    <row r="1398" spans="1:11" x14ac:dyDescent="0.25">
      <c r="A1398" t="s">
        <v>100</v>
      </c>
      <c r="B1398" t="s">
        <v>20</v>
      </c>
      <c r="C1398" t="s">
        <v>8</v>
      </c>
      <c r="D1398">
        <v>25720.47</v>
      </c>
      <c r="E1398">
        <v>23964.83</v>
      </c>
      <c r="F1398">
        <v>24</v>
      </c>
      <c r="G1398">
        <v>25720.47</v>
      </c>
      <c r="H1398">
        <v>23964.83</v>
      </c>
      <c r="J1398" s="31">
        <f>VLOOKUP(Datos[[#This Row],[Mes]],$M$2:$N$13,2,FALSE)</f>
        <v>44682</v>
      </c>
      <c r="K1398" s="31" t="str">
        <f>VLOOKUP(Datos[[#This Row],[Region]],$P$7:$S$61,4,FALSE)</f>
        <v>24 - León</v>
      </c>
    </row>
    <row r="1399" spans="1:11" x14ac:dyDescent="0.25">
      <c r="A1399" t="s">
        <v>100</v>
      </c>
      <c r="B1399" t="s">
        <v>20</v>
      </c>
      <c r="C1399" t="s">
        <v>9</v>
      </c>
      <c r="D1399">
        <v>51008.72</v>
      </c>
      <c r="E1399">
        <v>47114.58</v>
      </c>
      <c r="F1399">
        <v>24</v>
      </c>
      <c r="G1399">
        <v>51008.72</v>
      </c>
      <c r="H1399">
        <v>47114.58</v>
      </c>
      <c r="J1399" s="31">
        <f>VLOOKUP(Datos[[#This Row],[Mes]],$M$2:$N$13,2,FALSE)</f>
        <v>44713</v>
      </c>
      <c r="K1399" s="31" t="str">
        <f>VLOOKUP(Datos[[#This Row],[Region]],$P$7:$S$61,4,FALSE)</f>
        <v>24 - León</v>
      </c>
    </row>
    <row r="1400" spans="1:11" x14ac:dyDescent="0.25">
      <c r="A1400" t="s">
        <v>99</v>
      </c>
      <c r="B1400" t="s">
        <v>20</v>
      </c>
      <c r="C1400" t="s">
        <v>4</v>
      </c>
      <c r="D1400">
        <v>78175.289999999994</v>
      </c>
      <c r="E1400">
        <v>75195.47</v>
      </c>
      <c r="F1400">
        <v>25</v>
      </c>
      <c r="G1400">
        <v>78175.289999999994</v>
      </c>
      <c r="H1400">
        <v>75195.47</v>
      </c>
      <c r="J1400" s="31">
        <f>VLOOKUP(Datos[[#This Row],[Mes]],$M$2:$N$13,2,FALSE)</f>
        <v>44562</v>
      </c>
      <c r="K1400" s="31" t="str">
        <f>VLOOKUP(Datos[[#This Row],[Region]],$P$7:$S$61,4,FALSE)</f>
        <v>25 - Lleida</v>
      </c>
    </row>
    <row r="1401" spans="1:11" x14ac:dyDescent="0.25">
      <c r="A1401" t="s">
        <v>99</v>
      </c>
      <c r="B1401" t="s">
        <v>20</v>
      </c>
      <c r="C1401" t="s">
        <v>5</v>
      </c>
      <c r="D1401">
        <v>75262.12000000001</v>
      </c>
      <c r="E1401">
        <v>71171.58</v>
      </c>
      <c r="F1401">
        <v>25</v>
      </c>
      <c r="G1401">
        <v>75262.12000000001</v>
      </c>
      <c r="H1401">
        <v>71171.58</v>
      </c>
      <c r="J1401" s="31">
        <f>VLOOKUP(Datos[[#This Row],[Mes]],$M$2:$N$13,2,FALSE)</f>
        <v>44593</v>
      </c>
      <c r="K1401" s="31" t="str">
        <f>VLOOKUP(Datos[[#This Row],[Region]],$P$7:$S$61,4,FALSE)</f>
        <v>25 - Lleida</v>
      </c>
    </row>
    <row r="1402" spans="1:11" x14ac:dyDescent="0.25">
      <c r="A1402" t="s">
        <v>99</v>
      </c>
      <c r="B1402" t="s">
        <v>20</v>
      </c>
      <c r="C1402" t="s">
        <v>6</v>
      </c>
      <c r="D1402">
        <v>67069.56</v>
      </c>
      <c r="E1402">
        <v>63395.23</v>
      </c>
      <c r="F1402">
        <v>25</v>
      </c>
      <c r="G1402">
        <v>67069.56</v>
      </c>
      <c r="H1402">
        <v>63395.23</v>
      </c>
      <c r="J1402" s="31">
        <f>VLOOKUP(Datos[[#This Row],[Mes]],$M$2:$N$13,2,FALSE)</f>
        <v>44621</v>
      </c>
      <c r="K1402" s="31" t="str">
        <f>VLOOKUP(Datos[[#This Row],[Region]],$P$7:$S$61,4,FALSE)</f>
        <v>25 - Lleida</v>
      </c>
    </row>
    <row r="1403" spans="1:11" x14ac:dyDescent="0.25">
      <c r="A1403" t="s">
        <v>99</v>
      </c>
      <c r="B1403" t="s">
        <v>20</v>
      </c>
      <c r="C1403" t="s">
        <v>7</v>
      </c>
      <c r="D1403">
        <v>55170.090000000004</v>
      </c>
      <c r="E1403">
        <v>51826.48</v>
      </c>
      <c r="F1403">
        <v>25</v>
      </c>
      <c r="G1403">
        <v>55170.090000000004</v>
      </c>
      <c r="H1403">
        <v>51826.48</v>
      </c>
      <c r="J1403" s="31">
        <f>VLOOKUP(Datos[[#This Row],[Mes]],$M$2:$N$13,2,FALSE)</f>
        <v>44652</v>
      </c>
      <c r="K1403" s="31" t="str">
        <f>VLOOKUP(Datos[[#This Row],[Region]],$P$7:$S$61,4,FALSE)</f>
        <v>25 - Lleida</v>
      </c>
    </row>
    <row r="1404" spans="1:11" x14ac:dyDescent="0.25">
      <c r="A1404" t="s">
        <v>99</v>
      </c>
      <c r="B1404" t="s">
        <v>20</v>
      </c>
      <c r="C1404" t="s">
        <v>8</v>
      </c>
      <c r="D1404">
        <v>70449.37</v>
      </c>
      <c r="E1404">
        <v>66826.850000000006</v>
      </c>
      <c r="F1404">
        <v>25</v>
      </c>
      <c r="G1404">
        <v>70449.37</v>
      </c>
      <c r="H1404">
        <v>66826.850000000006</v>
      </c>
      <c r="J1404" s="31">
        <f>VLOOKUP(Datos[[#This Row],[Mes]],$M$2:$N$13,2,FALSE)</f>
        <v>44682</v>
      </c>
      <c r="K1404" s="31" t="str">
        <f>VLOOKUP(Datos[[#This Row],[Region]],$P$7:$S$61,4,FALSE)</f>
        <v>25 - Lleida</v>
      </c>
    </row>
    <row r="1405" spans="1:11" x14ac:dyDescent="0.25">
      <c r="A1405" t="s">
        <v>99</v>
      </c>
      <c r="B1405" t="s">
        <v>20</v>
      </c>
      <c r="C1405" t="s">
        <v>9</v>
      </c>
      <c r="D1405">
        <v>77055.92</v>
      </c>
      <c r="E1405">
        <v>73805.34</v>
      </c>
      <c r="F1405">
        <v>25</v>
      </c>
      <c r="G1405">
        <v>77055.92</v>
      </c>
      <c r="H1405">
        <v>73805.34</v>
      </c>
      <c r="J1405" s="31">
        <f>VLOOKUP(Datos[[#This Row],[Mes]],$M$2:$N$13,2,FALSE)</f>
        <v>44713</v>
      </c>
      <c r="K1405" s="31" t="str">
        <f>VLOOKUP(Datos[[#This Row],[Region]],$P$7:$S$61,4,FALSE)</f>
        <v>25 - Lleida</v>
      </c>
    </row>
    <row r="1406" spans="1:11" x14ac:dyDescent="0.25">
      <c r="A1406" t="s">
        <v>91</v>
      </c>
      <c r="B1406" t="s">
        <v>20</v>
      </c>
      <c r="C1406" t="s">
        <v>4</v>
      </c>
      <c r="D1406">
        <v>134129</v>
      </c>
      <c r="E1406">
        <v>132454</v>
      </c>
      <c r="F1406">
        <v>26</v>
      </c>
      <c r="G1406">
        <v>134129</v>
      </c>
      <c r="H1406">
        <v>132454</v>
      </c>
      <c r="J1406" s="31">
        <f>VLOOKUP(Datos[[#This Row],[Mes]],$M$2:$N$13,2,FALSE)</f>
        <v>44562</v>
      </c>
      <c r="K1406" s="31" t="str">
        <f>VLOOKUP(Datos[[#This Row],[Region]],$P$7:$S$61,4,FALSE)</f>
        <v>26 - Rioja, La</v>
      </c>
    </row>
    <row r="1407" spans="1:11" x14ac:dyDescent="0.25">
      <c r="A1407" t="s">
        <v>91</v>
      </c>
      <c r="B1407" t="s">
        <v>20</v>
      </c>
      <c r="C1407" t="s">
        <v>5</v>
      </c>
      <c r="D1407">
        <v>74897</v>
      </c>
      <c r="E1407">
        <v>73155</v>
      </c>
      <c r="F1407">
        <v>26</v>
      </c>
      <c r="G1407">
        <v>74897</v>
      </c>
      <c r="H1407">
        <v>73155</v>
      </c>
      <c r="J1407" s="31">
        <f>VLOOKUP(Datos[[#This Row],[Mes]],$M$2:$N$13,2,FALSE)</f>
        <v>44593</v>
      </c>
      <c r="K1407" s="31" t="str">
        <f>VLOOKUP(Datos[[#This Row],[Region]],$P$7:$S$61,4,FALSE)</f>
        <v>26 - Rioja, La</v>
      </c>
    </row>
    <row r="1408" spans="1:11" x14ac:dyDescent="0.25">
      <c r="A1408" t="s">
        <v>91</v>
      </c>
      <c r="B1408" t="s">
        <v>20</v>
      </c>
      <c r="C1408" t="s">
        <v>6</v>
      </c>
      <c r="D1408">
        <v>46142</v>
      </c>
      <c r="E1408">
        <v>44515</v>
      </c>
      <c r="F1408">
        <v>26</v>
      </c>
      <c r="G1408">
        <v>46142</v>
      </c>
      <c r="H1408">
        <v>44515</v>
      </c>
      <c r="J1408" s="31">
        <f>VLOOKUP(Datos[[#This Row],[Mes]],$M$2:$N$13,2,FALSE)</f>
        <v>44621</v>
      </c>
      <c r="K1408" s="31" t="str">
        <f>VLOOKUP(Datos[[#This Row],[Region]],$P$7:$S$61,4,FALSE)</f>
        <v>26 - Rioja, La</v>
      </c>
    </row>
    <row r="1409" spans="1:11" x14ac:dyDescent="0.25">
      <c r="A1409" t="s">
        <v>91</v>
      </c>
      <c r="B1409" t="s">
        <v>20</v>
      </c>
      <c r="C1409" t="s">
        <v>7</v>
      </c>
      <c r="D1409">
        <v>23513</v>
      </c>
      <c r="E1409">
        <v>22195</v>
      </c>
      <c r="F1409">
        <v>26</v>
      </c>
      <c r="G1409">
        <v>23513</v>
      </c>
      <c r="H1409">
        <v>22195</v>
      </c>
      <c r="J1409" s="31">
        <f>VLOOKUP(Datos[[#This Row],[Mes]],$M$2:$N$13,2,FALSE)</f>
        <v>44652</v>
      </c>
      <c r="K1409" s="31" t="str">
        <f>VLOOKUP(Datos[[#This Row],[Region]],$P$7:$S$61,4,FALSE)</f>
        <v>26 - Rioja, La</v>
      </c>
    </row>
    <row r="1410" spans="1:11" x14ac:dyDescent="0.25">
      <c r="A1410" t="s">
        <v>91</v>
      </c>
      <c r="B1410" t="s">
        <v>20</v>
      </c>
      <c r="C1410" t="s">
        <v>8</v>
      </c>
      <c r="D1410">
        <v>63561</v>
      </c>
      <c r="E1410">
        <v>61684</v>
      </c>
      <c r="F1410">
        <v>26</v>
      </c>
      <c r="G1410">
        <v>63561</v>
      </c>
      <c r="H1410">
        <v>61684</v>
      </c>
      <c r="J1410" s="31">
        <f>VLOOKUP(Datos[[#This Row],[Mes]],$M$2:$N$13,2,FALSE)</f>
        <v>44682</v>
      </c>
      <c r="K1410" s="31" t="str">
        <f>VLOOKUP(Datos[[#This Row],[Region]],$P$7:$S$61,4,FALSE)</f>
        <v>26 - Rioja, La</v>
      </c>
    </row>
    <row r="1411" spans="1:11" x14ac:dyDescent="0.25">
      <c r="A1411" t="s">
        <v>91</v>
      </c>
      <c r="B1411" t="s">
        <v>20</v>
      </c>
      <c r="C1411" t="s">
        <v>9</v>
      </c>
      <c r="D1411">
        <v>82160</v>
      </c>
      <c r="E1411">
        <v>80263</v>
      </c>
      <c r="F1411">
        <v>26</v>
      </c>
      <c r="G1411">
        <v>82160</v>
      </c>
      <c r="H1411">
        <v>80263</v>
      </c>
      <c r="J1411" s="31">
        <f>VLOOKUP(Datos[[#This Row],[Mes]],$M$2:$N$13,2,FALSE)</f>
        <v>44713</v>
      </c>
      <c r="K1411" s="31" t="str">
        <f>VLOOKUP(Datos[[#This Row],[Region]],$P$7:$S$61,4,FALSE)</f>
        <v>26 - Rioja, La</v>
      </c>
    </row>
    <row r="1412" spans="1:11" x14ac:dyDescent="0.25">
      <c r="A1412" t="s">
        <v>57</v>
      </c>
      <c r="B1412" t="s">
        <v>20</v>
      </c>
      <c r="C1412" t="s">
        <v>4</v>
      </c>
      <c r="D1412">
        <v>2466</v>
      </c>
      <c r="E1412">
        <v>2367</v>
      </c>
      <c r="F1412">
        <v>27</v>
      </c>
      <c r="G1412">
        <v>2466</v>
      </c>
      <c r="H1412">
        <v>2367</v>
      </c>
      <c r="J1412" s="31">
        <f>VLOOKUP(Datos[[#This Row],[Mes]],$M$2:$N$13,2,FALSE)</f>
        <v>44562</v>
      </c>
      <c r="K1412" s="31" t="str">
        <f>VLOOKUP(Datos[[#This Row],[Region]],$P$7:$S$61,4,FALSE)</f>
        <v>27 - Lugo</v>
      </c>
    </row>
    <row r="1413" spans="1:11" x14ac:dyDescent="0.25">
      <c r="A1413" t="s">
        <v>57</v>
      </c>
      <c r="B1413" t="s">
        <v>20</v>
      </c>
      <c r="C1413" t="s">
        <v>5</v>
      </c>
      <c r="D1413">
        <v>20009.61</v>
      </c>
      <c r="E1413">
        <v>2287</v>
      </c>
      <c r="F1413">
        <v>27</v>
      </c>
      <c r="G1413">
        <v>20009.61</v>
      </c>
      <c r="H1413">
        <v>2287</v>
      </c>
      <c r="J1413" s="31">
        <f>VLOOKUP(Datos[[#This Row],[Mes]],$M$2:$N$13,2,FALSE)</f>
        <v>44593</v>
      </c>
      <c r="K1413" s="31" t="str">
        <f>VLOOKUP(Datos[[#This Row],[Region]],$P$7:$S$61,4,FALSE)</f>
        <v>27 - Lugo</v>
      </c>
    </row>
    <row r="1414" spans="1:11" x14ac:dyDescent="0.25">
      <c r="A1414" t="s">
        <v>57</v>
      </c>
      <c r="B1414" t="s">
        <v>20</v>
      </c>
      <c r="C1414" t="s">
        <v>6</v>
      </c>
      <c r="D1414">
        <v>1650</v>
      </c>
      <c r="E1414">
        <v>1584</v>
      </c>
      <c r="F1414">
        <v>27</v>
      </c>
      <c r="G1414">
        <v>1650</v>
      </c>
      <c r="H1414">
        <v>1584</v>
      </c>
      <c r="J1414" s="31">
        <f>VLOOKUP(Datos[[#This Row],[Mes]],$M$2:$N$13,2,FALSE)</f>
        <v>44621</v>
      </c>
      <c r="K1414" s="31" t="str">
        <f>VLOOKUP(Datos[[#This Row],[Region]],$P$7:$S$61,4,FALSE)</f>
        <v>27 - Lugo</v>
      </c>
    </row>
    <row r="1415" spans="1:11" x14ac:dyDescent="0.25">
      <c r="A1415" t="s">
        <v>57</v>
      </c>
      <c r="B1415" t="s">
        <v>20</v>
      </c>
      <c r="C1415" t="s">
        <v>7</v>
      </c>
      <c r="D1415">
        <v>2303</v>
      </c>
      <c r="E1415">
        <v>2211</v>
      </c>
      <c r="F1415">
        <v>27</v>
      </c>
      <c r="G1415">
        <v>2303</v>
      </c>
      <c r="H1415">
        <v>2211</v>
      </c>
      <c r="J1415" s="31">
        <f>VLOOKUP(Datos[[#This Row],[Mes]],$M$2:$N$13,2,FALSE)</f>
        <v>44652</v>
      </c>
      <c r="K1415" s="31" t="str">
        <f>VLOOKUP(Datos[[#This Row],[Region]],$P$7:$S$61,4,FALSE)</f>
        <v>27 - Lugo</v>
      </c>
    </row>
    <row r="1416" spans="1:11" x14ac:dyDescent="0.25">
      <c r="A1416" t="s">
        <v>57</v>
      </c>
      <c r="B1416" t="s">
        <v>20</v>
      </c>
      <c r="C1416" t="s">
        <v>8</v>
      </c>
      <c r="D1416">
        <v>2529</v>
      </c>
      <c r="E1416">
        <v>2427</v>
      </c>
      <c r="F1416">
        <v>27</v>
      </c>
      <c r="G1416">
        <v>2529</v>
      </c>
      <c r="H1416">
        <v>2427</v>
      </c>
      <c r="J1416" s="31">
        <f>VLOOKUP(Datos[[#This Row],[Mes]],$M$2:$N$13,2,FALSE)</f>
        <v>44682</v>
      </c>
      <c r="K1416" s="31" t="str">
        <f>VLOOKUP(Datos[[#This Row],[Region]],$P$7:$S$61,4,FALSE)</f>
        <v>27 - Lugo</v>
      </c>
    </row>
    <row r="1417" spans="1:11" x14ac:dyDescent="0.25">
      <c r="A1417" t="s">
        <v>57</v>
      </c>
      <c r="B1417" t="s">
        <v>20</v>
      </c>
      <c r="C1417" t="s">
        <v>9</v>
      </c>
      <c r="D1417">
        <v>2160.67</v>
      </c>
      <c r="E1417">
        <v>2074</v>
      </c>
      <c r="F1417">
        <v>27</v>
      </c>
      <c r="G1417">
        <v>2160.67</v>
      </c>
      <c r="H1417">
        <v>2074</v>
      </c>
      <c r="J1417" s="31">
        <f>VLOOKUP(Datos[[#This Row],[Mes]],$M$2:$N$13,2,FALSE)</f>
        <v>44713</v>
      </c>
      <c r="K1417" s="31" t="str">
        <f>VLOOKUP(Datos[[#This Row],[Region]],$P$7:$S$61,4,FALSE)</f>
        <v>27 - Lugo</v>
      </c>
    </row>
    <row r="1418" spans="1:11" x14ac:dyDescent="0.25">
      <c r="A1418" t="s">
        <v>98</v>
      </c>
      <c r="B1418" t="s">
        <v>20</v>
      </c>
      <c r="C1418" t="s">
        <v>4</v>
      </c>
      <c r="D1418">
        <v>81877.08</v>
      </c>
      <c r="E1418">
        <v>73869.38</v>
      </c>
      <c r="F1418">
        <v>28</v>
      </c>
      <c r="G1418">
        <v>81877.08</v>
      </c>
      <c r="H1418">
        <v>73869.38</v>
      </c>
      <c r="J1418" s="31">
        <f>VLOOKUP(Datos[[#This Row],[Mes]],$M$2:$N$13,2,FALSE)</f>
        <v>44562</v>
      </c>
      <c r="K1418" s="31" t="str">
        <f>VLOOKUP(Datos[[#This Row],[Region]],$P$7:$S$61,4,FALSE)</f>
        <v>28 - Madrid</v>
      </c>
    </row>
    <row r="1419" spans="1:11" x14ac:dyDescent="0.25">
      <c r="A1419" t="s">
        <v>98</v>
      </c>
      <c r="B1419" t="s">
        <v>20</v>
      </c>
      <c r="C1419" t="s">
        <v>5</v>
      </c>
      <c r="D1419">
        <v>50543.76</v>
      </c>
      <c r="E1419">
        <v>60768.25</v>
      </c>
      <c r="F1419">
        <v>28</v>
      </c>
      <c r="G1419">
        <v>50543.76</v>
      </c>
      <c r="H1419">
        <v>60768.25</v>
      </c>
      <c r="J1419" s="31">
        <f>VLOOKUP(Datos[[#This Row],[Mes]],$M$2:$N$13,2,FALSE)</f>
        <v>44593</v>
      </c>
      <c r="K1419" s="31" t="str">
        <f>VLOOKUP(Datos[[#This Row],[Region]],$P$7:$S$61,4,FALSE)</f>
        <v>28 - Madrid</v>
      </c>
    </row>
    <row r="1420" spans="1:11" x14ac:dyDescent="0.25">
      <c r="A1420" t="s">
        <v>98</v>
      </c>
      <c r="B1420" t="s">
        <v>20</v>
      </c>
      <c r="C1420" t="s">
        <v>6</v>
      </c>
      <c r="D1420">
        <v>56246.94</v>
      </c>
      <c r="E1420">
        <v>49086.33</v>
      </c>
      <c r="F1420">
        <v>28</v>
      </c>
      <c r="G1420">
        <v>56246.94</v>
      </c>
      <c r="H1420">
        <v>49086.33</v>
      </c>
      <c r="J1420" s="31">
        <f>VLOOKUP(Datos[[#This Row],[Mes]],$M$2:$N$13,2,FALSE)</f>
        <v>44621</v>
      </c>
      <c r="K1420" s="31" t="str">
        <f>VLOOKUP(Datos[[#This Row],[Region]],$P$7:$S$61,4,FALSE)</f>
        <v>28 - Madrid</v>
      </c>
    </row>
    <row r="1421" spans="1:11" x14ac:dyDescent="0.25">
      <c r="A1421" t="s">
        <v>98</v>
      </c>
      <c r="B1421" t="s">
        <v>20</v>
      </c>
      <c r="C1421" t="s">
        <v>7</v>
      </c>
      <c r="D1421">
        <v>56245.380000000005</v>
      </c>
      <c r="E1421">
        <v>48530.58</v>
      </c>
      <c r="F1421">
        <v>28</v>
      </c>
      <c r="G1421">
        <v>56245.380000000005</v>
      </c>
      <c r="H1421">
        <v>48530.58</v>
      </c>
      <c r="J1421" s="31">
        <f>VLOOKUP(Datos[[#This Row],[Mes]],$M$2:$N$13,2,FALSE)</f>
        <v>44652</v>
      </c>
      <c r="K1421" s="31" t="str">
        <f>VLOOKUP(Datos[[#This Row],[Region]],$P$7:$S$61,4,FALSE)</f>
        <v>28 - Madrid</v>
      </c>
    </row>
    <row r="1422" spans="1:11" x14ac:dyDescent="0.25">
      <c r="A1422" t="s">
        <v>98</v>
      </c>
      <c r="B1422" t="s">
        <v>20</v>
      </c>
      <c r="C1422" t="s">
        <v>8</v>
      </c>
      <c r="D1422">
        <v>55898.39</v>
      </c>
      <c r="E1422">
        <v>48187.119999999995</v>
      </c>
      <c r="F1422">
        <v>28</v>
      </c>
      <c r="G1422">
        <v>55898.39</v>
      </c>
      <c r="H1422">
        <v>48187.119999999995</v>
      </c>
      <c r="J1422" s="31">
        <f>VLOOKUP(Datos[[#This Row],[Mes]],$M$2:$N$13,2,FALSE)</f>
        <v>44682</v>
      </c>
      <c r="K1422" s="31" t="str">
        <f>VLOOKUP(Datos[[#This Row],[Region]],$P$7:$S$61,4,FALSE)</f>
        <v>28 - Madrid</v>
      </c>
    </row>
    <row r="1423" spans="1:11" x14ac:dyDescent="0.25">
      <c r="A1423" t="s">
        <v>98</v>
      </c>
      <c r="B1423" t="s">
        <v>20</v>
      </c>
      <c r="C1423" t="s">
        <v>9</v>
      </c>
      <c r="D1423">
        <v>97514.4</v>
      </c>
      <c r="E1423">
        <v>88873.180000000008</v>
      </c>
      <c r="F1423">
        <v>28</v>
      </c>
      <c r="G1423">
        <v>97514.4</v>
      </c>
      <c r="H1423">
        <v>88873.180000000008</v>
      </c>
      <c r="J1423" s="31">
        <f>VLOOKUP(Datos[[#This Row],[Mes]],$M$2:$N$13,2,FALSE)</f>
        <v>44713</v>
      </c>
      <c r="K1423" s="31" t="str">
        <f>VLOOKUP(Datos[[#This Row],[Region]],$P$7:$S$61,4,FALSE)</f>
        <v>28 - Madrid</v>
      </c>
    </row>
    <row r="1424" spans="1:11" x14ac:dyDescent="0.25">
      <c r="A1424" t="s">
        <v>97</v>
      </c>
      <c r="B1424" t="s">
        <v>20</v>
      </c>
      <c r="C1424" t="s">
        <v>4</v>
      </c>
      <c r="D1424">
        <v>79768.78</v>
      </c>
      <c r="E1424">
        <v>76584.84</v>
      </c>
      <c r="F1424">
        <v>29</v>
      </c>
      <c r="G1424">
        <v>79768.78</v>
      </c>
      <c r="H1424">
        <v>76584.84</v>
      </c>
      <c r="J1424" s="31">
        <f>VLOOKUP(Datos[[#This Row],[Mes]],$M$2:$N$13,2,FALSE)</f>
        <v>44562</v>
      </c>
      <c r="K1424" s="31" t="str">
        <f>VLOOKUP(Datos[[#This Row],[Region]],$P$7:$S$61,4,FALSE)</f>
        <v>29 - Málaga</v>
      </c>
    </row>
    <row r="1425" spans="1:11" x14ac:dyDescent="0.25">
      <c r="A1425" t="s">
        <v>97</v>
      </c>
      <c r="B1425" t="s">
        <v>20</v>
      </c>
      <c r="C1425" t="s">
        <v>5</v>
      </c>
      <c r="D1425">
        <v>55351.179999999993</v>
      </c>
      <c r="E1425">
        <v>52464.719999999994</v>
      </c>
      <c r="F1425">
        <v>29</v>
      </c>
      <c r="G1425">
        <v>55351.179999999993</v>
      </c>
      <c r="H1425">
        <v>52464.719999999994</v>
      </c>
      <c r="J1425" s="31">
        <f>VLOOKUP(Datos[[#This Row],[Mes]],$M$2:$N$13,2,FALSE)</f>
        <v>44593</v>
      </c>
      <c r="K1425" s="31" t="str">
        <f>VLOOKUP(Datos[[#This Row],[Region]],$P$7:$S$61,4,FALSE)</f>
        <v>29 - Málaga</v>
      </c>
    </row>
    <row r="1426" spans="1:11" x14ac:dyDescent="0.25">
      <c r="A1426" t="s">
        <v>97</v>
      </c>
      <c r="B1426" t="s">
        <v>20</v>
      </c>
      <c r="C1426" t="s">
        <v>6</v>
      </c>
      <c r="D1426">
        <v>52597.46</v>
      </c>
      <c r="E1426">
        <v>49967.71</v>
      </c>
      <c r="F1426">
        <v>29</v>
      </c>
      <c r="G1426">
        <v>52597.46</v>
      </c>
      <c r="H1426">
        <v>49967.71</v>
      </c>
      <c r="J1426" s="31">
        <f>VLOOKUP(Datos[[#This Row],[Mes]],$M$2:$N$13,2,FALSE)</f>
        <v>44621</v>
      </c>
      <c r="K1426" s="31" t="str">
        <f>VLOOKUP(Datos[[#This Row],[Region]],$P$7:$S$61,4,FALSE)</f>
        <v>29 - Málaga</v>
      </c>
    </row>
    <row r="1427" spans="1:11" x14ac:dyDescent="0.25">
      <c r="A1427" t="s">
        <v>97</v>
      </c>
      <c r="B1427" t="s">
        <v>20</v>
      </c>
      <c r="C1427" t="s">
        <v>7</v>
      </c>
      <c r="D1427">
        <v>55493.86</v>
      </c>
      <c r="E1427">
        <v>53601.440000000002</v>
      </c>
      <c r="F1427">
        <v>29</v>
      </c>
      <c r="G1427">
        <v>55493.86</v>
      </c>
      <c r="H1427">
        <v>53601.440000000002</v>
      </c>
      <c r="J1427" s="31">
        <f>VLOOKUP(Datos[[#This Row],[Mes]],$M$2:$N$13,2,FALSE)</f>
        <v>44652</v>
      </c>
      <c r="K1427" s="31" t="str">
        <f>VLOOKUP(Datos[[#This Row],[Region]],$P$7:$S$61,4,FALSE)</f>
        <v>29 - Málaga</v>
      </c>
    </row>
    <row r="1428" spans="1:11" x14ac:dyDescent="0.25">
      <c r="A1428" t="s">
        <v>97</v>
      </c>
      <c r="B1428" t="s">
        <v>20</v>
      </c>
      <c r="C1428" t="s">
        <v>8</v>
      </c>
      <c r="D1428">
        <v>72132.100000000006</v>
      </c>
      <c r="E1428">
        <v>69682.929999999993</v>
      </c>
      <c r="F1428">
        <v>29</v>
      </c>
      <c r="G1428">
        <v>72132.100000000006</v>
      </c>
      <c r="H1428">
        <v>69682.929999999993</v>
      </c>
      <c r="J1428" s="31">
        <f>VLOOKUP(Datos[[#This Row],[Mes]],$M$2:$N$13,2,FALSE)</f>
        <v>44682</v>
      </c>
      <c r="K1428" s="31" t="str">
        <f>VLOOKUP(Datos[[#This Row],[Region]],$P$7:$S$61,4,FALSE)</f>
        <v>29 - Málaga</v>
      </c>
    </row>
    <row r="1429" spans="1:11" x14ac:dyDescent="0.25">
      <c r="A1429" t="s">
        <v>97</v>
      </c>
      <c r="B1429" t="s">
        <v>20</v>
      </c>
      <c r="C1429" t="s">
        <v>9</v>
      </c>
      <c r="D1429">
        <v>37704.559999999998</v>
      </c>
      <c r="E1429">
        <v>35883.15</v>
      </c>
      <c r="F1429">
        <v>29</v>
      </c>
      <c r="G1429">
        <v>37704.559999999998</v>
      </c>
      <c r="H1429">
        <v>35883.15</v>
      </c>
      <c r="J1429" s="31">
        <f>VLOOKUP(Datos[[#This Row],[Mes]],$M$2:$N$13,2,FALSE)</f>
        <v>44713</v>
      </c>
      <c r="K1429" s="31" t="str">
        <f>VLOOKUP(Datos[[#This Row],[Region]],$P$7:$S$61,4,FALSE)</f>
        <v>29 - Málaga</v>
      </c>
    </row>
    <row r="1430" spans="1:11" x14ac:dyDescent="0.25">
      <c r="A1430" t="s">
        <v>59</v>
      </c>
      <c r="B1430" t="s">
        <v>20</v>
      </c>
      <c r="C1430" t="s">
        <v>4</v>
      </c>
      <c r="D1430">
        <v>449151.91000000003</v>
      </c>
      <c r="E1430">
        <v>437541.01</v>
      </c>
      <c r="F1430">
        <v>30</v>
      </c>
      <c r="G1430">
        <v>449151.91000000003</v>
      </c>
      <c r="H1430">
        <v>437541.01</v>
      </c>
      <c r="J1430" s="31">
        <f>VLOOKUP(Datos[[#This Row],[Mes]],$M$2:$N$13,2,FALSE)</f>
        <v>44562</v>
      </c>
      <c r="K1430" s="31" t="str">
        <f>VLOOKUP(Datos[[#This Row],[Region]],$P$7:$S$61,4,FALSE)</f>
        <v>30 - Murcia</v>
      </c>
    </row>
    <row r="1431" spans="1:11" x14ac:dyDescent="0.25">
      <c r="A1431" t="s">
        <v>59</v>
      </c>
      <c r="B1431" t="s">
        <v>20</v>
      </c>
      <c r="C1431" t="s">
        <v>5</v>
      </c>
      <c r="D1431">
        <v>371749.59</v>
      </c>
      <c r="E1431">
        <v>360611.69999999995</v>
      </c>
      <c r="F1431">
        <v>30</v>
      </c>
      <c r="G1431">
        <v>371749.59</v>
      </c>
      <c r="H1431">
        <v>360611.69999999995</v>
      </c>
      <c r="J1431" s="31">
        <f>VLOOKUP(Datos[[#This Row],[Mes]],$M$2:$N$13,2,FALSE)</f>
        <v>44593</v>
      </c>
      <c r="K1431" s="31" t="str">
        <f>VLOOKUP(Datos[[#This Row],[Region]],$P$7:$S$61,4,FALSE)</f>
        <v>30 - Murcia</v>
      </c>
    </row>
    <row r="1432" spans="1:11" x14ac:dyDescent="0.25">
      <c r="A1432" t="s">
        <v>59</v>
      </c>
      <c r="B1432" t="s">
        <v>20</v>
      </c>
      <c r="C1432" t="s">
        <v>6</v>
      </c>
      <c r="D1432">
        <v>357945.58</v>
      </c>
      <c r="E1432">
        <v>346577</v>
      </c>
      <c r="F1432">
        <v>30</v>
      </c>
      <c r="G1432">
        <v>357945.58</v>
      </c>
      <c r="H1432">
        <v>346577</v>
      </c>
      <c r="J1432" s="31">
        <f>VLOOKUP(Datos[[#This Row],[Mes]],$M$2:$N$13,2,FALSE)</f>
        <v>44621</v>
      </c>
      <c r="K1432" s="31" t="str">
        <f>VLOOKUP(Datos[[#This Row],[Region]],$P$7:$S$61,4,FALSE)</f>
        <v>30 - Murcia</v>
      </c>
    </row>
    <row r="1433" spans="1:11" x14ac:dyDescent="0.25">
      <c r="A1433" t="s">
        <v>59</v>
      </c>
      <c r="B1433" t="s">
        <v>20</v>
      </c>
      <c r="C1433" t="s">
        <v>7</v>
      </c>
      <c r="D1433">
        <v>348349.30000000005</v>
      </c>
      <c r="E1433">
        <v>338501.24</v>
      </c>
      <c r="F1433">
        <v>30</v>
      </c>
      <c r="G1433">
        <v>348349.30000000005</v>
      </c>
      <c r="H1433">
        <v>338501.24</v>
      </c>
      <c r="J1433" s="31">
        <f>VLOOKUP(Datos[[#This Row],[Mes]],$M$2:$N$13,2,FALSE)</f>
        <v>44652</v>
      </c>
      <c r="K1433" s="31" t="str">
        <f>VLOOKUP(Datos[[#This Row],[Region]],$P$7:$S$61,4,FALSE)</f>
        <v>30 - Murcia</v>
      </c>
    </row>
    <row r="1434" spans="1:11" x14ac:dyDescent="0.25">
      <c r="A1434" t="s">
        <v>59</v>
      </c>
      <c r="B1434" t="s">
        <v>20</v>
      </c>
      <c r="C1434" t="s">
        <v>8</v>
      </c>
      <c r="D1434">
        <v>350402.21</v>
      </c>
      <c r="E1434">
        <v>341075.78</v>
      </c>
      <c r="F1434">
        <v>30</v>
      </c>
      <c r="G1434">
        <v>350402.21</v>
      </c>
      <c r="H1434">
        <v>341075.78</v>
      </c>
      <c r="J1434" s="31">
        <f>VLOOKUP(Datos[[#This Row],[Mes]],$M$2:$N$13,2,FALSE)</f>
        <v>44682</v>
      </c>
      <c r="K1434" s="31" t="str">
        <f>VLOOKUP(Datos[[#This Row],[Region]],$P$7:$S$61,4,FALSE)</f>
        <v>30 - Murcia</v>
      </c>
    </row>
    <row r="1435" spans="1:11" x14ac:dyDescent="0.25">
      <c r="A1435" t="s">
        <v>59</v>
      </c>
      <c r="B1435" t="s">
        <v>20</v>
      </c>
      <c r="C1435" t="s">
        <v>9</v>
      </c>
      <c r="D1435">
        <v>352043.95999999996</v>
      </c>
      <c r="E1435">
        <v>342027.94</v>
      </c>
      <c r="F1435">
        <v>30</v>
      </c>
      <c r="G1435">
        <v>352043.95999999996</v>
      </c>
      <c r="H1435">
        <v>342027.94</v>
      </c>
      <c r="J1435" s="31">
        <f>VLOOKUP(Datos[[#This Row],[Mes]],$M$2:$N$13,2,FALSE)</f>
        <v>44713</v>
      </c>
      <c r="K1435" s="31" t="str">
        <f>VLOOKUP(Datos[[#This Row],[Region]],$P$7:$S$61,4,FALSE)</f>
        <v>30 - Murcia</v>
      </c>
    </row>
    <row r="1436" spans="1:11" x14ac:dyDescent="0.25">
      <c r="A1436" t="s">
        <v>95</v>
      </c>
      <c r="B1436" t="s">
        <v>20</v>
      </c>
      <c r="C1436" t="s">
        <v>4</v>
      </c>
      <c r="D1436">
        <v>356610.17</v>
      </c>
      <c r="E1436">
        <v>346575.80000000005</v>
      </c>
      <c r="F1436">
        <v>31</v>
      </c>
      <c r="G1436">
        <v>356610.17</v>
      </c>
      <c r="H1436">
        <v>346575.80000000005</v>
      </c>
      <c r="J1436" s="31">
        <f>VLOOKUP(Datos[[#This Row],[Mes]],$M$2:$N$13,2,FALSE)</f>
        <v>44562</v>
      </c>
      <c r="K1436" s="31" t="str">
        <f>VLOOKUP(Datos[[#This Row],[Region]],$P$7:$S$61,4,FALSE)</f>
        <v>31 - Navarra</v>
      </c>
    </row>
    <row r="1437" spans="1:11" x14ac:dyDescent="0.25">
      <c r="A1437" t="s">
        <v>95</v>
      </c>
      <c r="B1437" t="s">
        <v>20</v>
      </c>
      <c r="C1437" t="s">
        <v>5</v>
      </c>
      <c r="D1437">
        <v>113921.15</v>
      </c>
      <c r="E1437">
        <v>109120.07999999999</v>
      </c>
      <c r="F1437">
        <v>31</v>
      </c>
      <c r="G1437">
        <v>113921.15</v>
      </c>
      <c r="H1437">
        <v>109120.07999999999</v>
      </c>
      <c r="J1437" s="31">
        <f>VLOOKUP(Datos[[#This Row],[Mes]],$M$2:$N$13,2,FALSE)</f>
        <v>44593</v>
      </c>
      <c r="K1437" s="31" t="str">
        <f>VLOOKUP(Datos[[#This Row],[Region]],$P$7:$S$61,4,FALSE)</f>
        <v>31 - Navarra</v>
      </c>
    </row>
    <row r="1438" spans="1:11" x14ac:dyDescent="0.25">
      <c r="A1438" t="s">
        <v>95</v>
      </c>
      <c r="B1438" t="s">
        <v>20</v>
      </c>
      <c r="C1438" t="s">
        <v>6</v>
      </c>
      <c r="D1438">
        <v>110508.87</v>
      </c>
      <c r="E1438">
        <v>105167.59</v>
      </c>
      <c r="F1438">
        <v>31</v>
      </c>
      <c r="G1438">
        <v>110508.87</v>
      </c>
      <c r="H1438">
        <v>105167.59</v>
      </c>
      <c r="J1438" s="31">
        <f>VLOOKUP(Datos[[#This Row],[Mes]],$M$2:$N$13,2,FALSE)</f>
        <v>44621</v>
      </c>
      <c r="K1438" s="31" t="str">
        <f>VLOOKUP(Datos[[#This Row],[Region]],$P$7:$S$61,4,FALSE)</f>
        <v>31 - Navarra</v>
      </c>
    </row>
    <row r="1439" spans="1:11" x14ac:dyDescent="0.25">
      <c r="A1439" t="s">
        <v>95</v>
      </c>
      <c r="B1439" t="s">
        <v>20</v>
      </c>
      <c r="C1439" t="s">
        <v>7</v>
      </c>
      <c r="D1439">
        <v>61799.88</v>
      </c>
      <c r="E1439">
        <v>58077.8</v>
      </c>
      <c r="F1439">
        <v>31</v>
      </c>
      <c r="G1439">
        <v>61799.88</v>
      </c>
      <c r="H1439">
        <v>58077.8</v>
      </c>
      <c r="J1439" s="31">
        <f>VLOOKUP(Datos[[#This Row],[Mes]],$M$2:$N$13,2,FALSE)</f>
        <v>44652</v>
      </c>
      <c r="K1439" s="31" t="str">
        <f>VLOOKUP(Datos[[#This Row],[Region]],$P$7:$S$61,4,FALSE)</f>
        <v>31 - Navarra</v>
      </c>
    </row>
    <row r="1440" spans="1:11" x14ac:dyDescent="0.25">
      <c r="A1440" t="s">
        <v>95</v>
      </c>
      <c r="B1440" t="s">
        <v>20</v>
      </c>
      <c r="C1440" t="s">
        <v>8</v>
      </c>
      <c r="D1440">
        <v>92524.160000000003</v>
      </c>
      <c r="E1440">
        <v>87739.85</v>
      </c>
      <c r="F1440">
        <v>31</v>
      </c>
      <c r="G1440">
        <v>92524.160000000003</v>
      </c>
      <c r="H1440">
        <v>87739.85</v>
      </c>
      <c r="J1440" s="31">
        <f>VLOOKUP(Datos[[#This Row],[Mes]],$M$2:$N$13,2,FALSE)</f>
        <v>44682</v>
      </c>
      <c r="K1440" s="31" t="str">
        <f>VLOOKUP(Datos[[#This Row],[Region]],$P$7:$S$61,4,FALSE)</f>
        <v>31 - Navarra</v>
      </c>
    </row>
    <row r="1441" spans="1:11" x14ac:dyDescent="0.25">
      <c r="A1441" t="s">
        <v>95</v>
      </c>
      <c r="B1441" t="s">
        <v>20</v>
      </c>
      <c r="C1441" t="s">
        <v>9</v>
      </c>
      <c r="D1441">
        <v>103022.34000000001</v>
      </c>
      <c r="E1441">
        <v>98467.930000000008</v>
      </c>
      <c r="F1441">
        <v>31</v>
      </c>
      <c r="G1441">
        <v>103022.34000000001</v>
      </c>
      <c r="H1441">
        <v>98467.930000000008</v>
      </c>
      <c r="J1441" s="31">
        <f>VLOOKUP(Datos[[#This Row],[Mes]],$M$2:$N$13,2,FALSE)</f>
        <v>44713</v>
      </c>
      <c r="K1441" s="31" t="str">
        <f>VLOOKUP(Datos[[#This Row],[Region]],$P$7:$S$61,4,FALSE)</f>
        <v>31 - Navarra</v>
      </c>
    </row>
    <row r="1442" spans="1:11" x14ac:dyDescent="0.25">
      <c r="A1442" t="s">
        <v>94</v>
      </c>
      <c r="B1442" t="s">
        <v>20</v>
      </c>
      <c r="C1442" t="s">
        <v>4</v>
      </c>
      <c r="D1442">
        <v>8912.39</v>
      </c>
      <c r="E1442">
        <v>8602.15</v>
      </c>
      <c r="F1442">
        <v>32</v>
      </c>
      <c r="G1442">
        <v>8912.39</v>
      </c>
      <c r="H1442">
        <v>8602.15</v>
      </c>
      <c r="J1442" s="31">
        <f>VLOOKUP(Datos[[#This Row],[Mes]],$M$2:$N$13,2,FALSE)</f>
        <v>44562</v>
      </c>
      <c r="K1442" s="31" t="str">
        <f>VLOOKUP(Datos[[#This Row],[Region]],$P$7:$S$61,4,FALSE)</f>
        <v>32 - Ourense</v>
      </c>
    </row>
    <row r="1443" spans="1:11" x14ac:dyDescent="0.25">
      <c r="A1443" t="s">
        <v>94</v>
      </c>
      <c r="B1443" t="s">
        <v>20</v>
      </c>
      <c r="C1443" t="s">
        <v>5</v>
      </c>
      <c r="D1443">
        <v>5819.5</v>
      </c>
      <c r="E1443">
        <v>5596.06</v>
      </c>
      <c r="F1443">
        <v>32</v>
      </c>
      <c r="G1443">
        <v>5819.5</v>
      </c>
      <c r="H1443">
        <v>5596.06</v>
      </c>
      <c r="J1443" s="31">
        <f>VLOOKUP(Datos[[#This Row],[Mes]],$M$2:$N$13,2,FALSE)</f>
        <v>44593</v>
      </c>
      <c r="K1443" s="31" t="str">
        <f>VLOOKUP(Datos[[#This Row],[Region]],$P$7:$S$61,4,FALSE)</f>
        <v>32 - Ourense</v>
      </c>
    </row>
    <row r="1444" spans="1:11" x14ac:dyDescent="0.25">
      <c r="A1444" t="s">
        <v>94</v>
      </c>
      <c r="B1444" t="s">
        <v>20</v>
      </c>
      <c r="C1444" t="s">
        <v>6</v>
      </c>
      <c r="D1444">
        <v>5660.05</v>
      </c>
      <c r="E1444">
        <v>5441.54</v>
      </c>
      <c r="F1444">
        <v>32</v>
      </c>
      <c r="G1444">
        <v>5660.05</v>
      </c>
      <c r="H1444">
        <v>5441.54</v>
      </c>
      <c r="J1444" s="31">
        <f>VLOOKUP(Datos[[#This Row],[Mes]],$M$2:$N$13,2,FALSE)</f>
        <v>44621</v>
      </c>
      <c r="K1444" s="31" t="str">
        <f>VLOOKUP(Datos[[#This Row],[Region]],$P$7:$S$61,4,FALSE)</f>
        <v>32 - Ourense</v>
      </c>
    </row>
    <row r="1445" spans="1:11" x14ac:dyDescent="0.25">
      <c r="A1445" t="s">
        <v>94</v>
      </c>
      <c r="B1445" t="s">
        <v>20</v>
      </c>
      <c r="C1445" t="s">
        <v>7</v>
      </c>
      <c r="D1445">
        <v>6377.64</v>
      </c>
      <c r="E1445">
        <v>6134.02</v>
      </c>
      <c r="F1445">
        <v>32</v>
      </c>
      <c r="G1445">
        <v>6377.64</v>
      </c>
      <c r="H1445">
        <v>6134.02</v>
      </c>
      <c r="J1445" s="31">
        <f>VLOOKUP(Datos[[#This Row],[Mes]],$M$2:$N$13,2,FALSE)</f>
        <v>44652</v>
      </c>
      <c r="K1445" s="31" t="str">
        <f>VLOOKUP(Datos[[#This Row],[Region]],$P$7:$S$61,4,FALSE)</f>
        <v>32 - Ourense</v>
      </c>
    </row>
    <row r="1446" spans="1:11" x14ac:dyDescent="0.25">
      <c r="A1446" t="s">
        <v>94</v>
      </c>
      <c r="B1446" t="s">
        <v>20</v>
      </c>
      <c r="C1446" t="s">
        <v>8</v>
      </c>
      <c r="D1446">
        <v>4591</v>
      </c>
      <c r="E1446">
        <v>4406</v>
      </c>
      <c r="F1446">
        <v>32</v>
      </c>
      <c r="G1446">
        <v>4591</v>
      </c>
      <c r="H1446">
        <v>4406</v>
      </c>
      <c r="J1446" s="31">
        <f>VLOOKUP(Datos[[#This Row],[Mes]],$M$2:$N$13,2,FALSE)</f>
        <v>44682</v>
      </c>
      <c r="K1446" s="31" t="str">
        <f>VLOOKUP(Datos[[#This Row],[Region]],$P$7:$S$61,4,FALSE)</f>
        <v>32 - Ourense</v>
      </c>
    </row>
    <row r="1447" spans="1:11" x14ac:dyDescent="0.25">
      <c r="A1447" t="s">
        <v>94</v>
      </c>
      <c r="B1447" t="s">
        <v>20</v>
      </c>
      <c r="C1447" t="s">
        <v>9</v>
      </c>
      <c r="D1447">
        <v>10549.34</v>
      </c>
      <c r="E1447">
        <v>10193.35</v>
      </c>
      <c r="F1447">
        <v>32</v>
      </c>
      <c r="G1447">
        <v>10549.34</v>
      </c>
      <c r="H1447">
        <v>10193.35</v>
      </c>
      <c r="J1447" s="31">
        <f>VLOOKUP(Datos[[#This Row],[Mes]],$M$2:$N$13,2,FALSE)</f>
        <v>44713</v>
      </c>
      <c r="K1447" s="31" t="str">
        <f>VLOOKUP(Datos[[#This Row],[Region]],$P$7:$S$61,4,FALSE)</f>
        <v>32 - Ourense</v>
      </c>
    </row>
    <row r="1448" spans="1:11" x14ac:dyDescent="0.25">
      <c r="A1448" t="s">
        <v>70</v>
      </c>
      <c r="B1448" t="s">
        <v>20</v>
      </c>
      <c r="C1448" t="s">
        <v>4</v>
      </c>
      <c r="D1448">
        <v>432800.75</v>
      </c>
      <c r="E1448">
        <v>408414.1</v>
      </c>
      <c r="F1448">
        <v>33</v>
      </c>
      <c r="G1448">
        <v>432800.75</v>
      </c>
      <c r="H1448">
        <v>408414.1</v>
      </c>
      <c r="J1448" s="31">
        <f>VLOOKUP(Datos[[#This Row],[Mes]],$M$2:$N$13,2,FALSE)</f>
        <v>44562</v>
      </c>
      <c r="K1448" s="31" t="str">
        <f>VLOOKUP(Datos[[#This Row],[Region]],$P$7:$S$61,4,FALSE)</f>
        <v>33 - Asturias</v>
      </c>
    </row>
    <row r="1449" spans="1:11" x14ac:dyDescent="0.25">
      <c r="A1449" t="s">
        <v>70</v>
      </c>
      <c r="B1449" t="s">
        <v>20</v>
      </c>
      <c r="C1449" t="s">
        <v>5</v>
      </c>
      <c r="D1449">
        <v>338254.77999999997</v>
      </c>
      <c r="E1449">
        <v>316694.53999999998</v>
      </c>
      <c r="F1449">
        <v>33</v>
      </c>
      <c r="G1449">
        <v>338254.77999999997</v>
      </c>
      <c r="H1449">
        <v>316694.53999999998</v>
      </c>
      <c r="J1449" s="31">
        <f>VLOOKUP(Datos[[#This Row],[Mes]],$M$2:$N$13,2,FALSE)</f>
        <v>44593</v>
      </c>
      <c r="K1449" s="31" t="str">
        <f>VLOOKUP(Datos[[#This Row],[Region]],$P$7:$S$61,4,FALSE)</f>
        <v>33 - Asturias</v>
      </c>
    </row>
    <row r="1450" spans="1:11" x14ac:dyDescent="0.25">
      <c r="A1450" t="s">
        <v>70</v>
      </c>
      <c r="B1450" t="s">
        <v>20</v>
      </c>
      <c r="C1450" t="s">
        <v>6</v>
      </c>
      <c r="D1450">
        <v>344500.16</v>
      </c>
      <c r="E1450">
        <v>321227.57999999996</v>
      </c>
      <c r="F1450">
        <v>33</v>
      </c>
      <c r="G1450">
        <v>344500.16</v>
      </c>
      <c r="H1450">
        <v>321227.57999999996</v>
      </c>
      <c r="J1450" s="31">
        <f>VLOOKUP(Datos[[#This Row],[Mes]],$M$2:$N$13,2,FALSE)</f>
        <v>44621</v>
      </c>
      <c r="K1450" s="31" t="str">
        <f>VLOOKUP(Datos[[#This Row],[Region]],$P$7:$S$61,4,FALSE)</f>
        <v>33 - Asturias</v>
      </c>
    </row>
    <row r="1451" spans="1:11" x14ac:dyDescent="0.25">
      <c r="A1451" t="s">
        <v>70</v>
      </c>
      <c r="B1451" t="s">
        <v>20</v>
      </c>
      <c r="C1451" t="s">
        <v>7</v>
      </c>
      <c r="D1451">
        <v>305409.43</v>
      </c>
      <c r="E1451">
        <v>283600.56999999995</v>
      </c>
      <c r="F1451">
        <v>33</v>
      </c>
      <c r="G1451">
        <v>305409.43</v>
      </c>
      <c r="H1451">
        <v>283600.56999999995</v>
      </c>
      <c r="J1451" s="31">
        <f>VLOOKUP(Datos[[#This Row],[Mes]],$M$2:$N$13,2,FALSE)</f>
        <v>44652</v>
      </c>
      <c r="K1451" s="31" t="str">
        <f>VLOOKUP(Datos[[#This Row],[Region]],$P$7:$S$61,4,FALSE)</f>
        <v>33 - Asturias</v>
      </c>
    </row>
    <row r="1452" spans="1:11" x14ac:dyDescent="0.25">
      <c r="A1452" t="s">
        <v>70</v>
      </c>
      <c r="B1452" t="s">
        <v>20</v>
      </c>
      <c r="C1452" t="s">
        <v>8</v>
      </c>
      <c r="D1452">
        <v>325914.22000000003</v>
      </c>
      <c r="E1452">
        <v>304375.81</v>
      </c>
      <c r="F1452">
        <v>33</v>
      </c>
      <c r="G1452">
        <v>325914.22000000003</v>
      </c>
      <c r="H1452">
        <v>304375.81</v>
      </c>
      <c r="J1452" s="31">
        <f>VLOOKUP(Datos[[#This Row],[Mes]],$M$2:$N$13,2,FALSE)</f>
        <v>44682</v>
      </c>
      <c r="K1452" s="31" t="str">
        <f>VLOOKUP(Datos[[#This Row],[Region]],$P$7:$S$61,4,FALSE)</f>
        <v>33 - Asturias</v>
      </c>
    </row>
    <row r="1453" spans="1:11" x14ac:dyDescent="0.25">
      <c r="A1453" t="s">
        <v>70</v>
      </c>
      <c r="B1453" t="s">
        <v>20</v>
      </c>
      <c r="C1453" t="s">
        <v>9</v>
      </c>
      <c r="D1453">
        <v>365670.58</v>
      </c>
      <c r="E1453">
        <v>343611.05</v>
      </c>
      <c r="F1453">
        <v>33</v>
      </c>
      <c r="G1453">
        <v>365670.58</v>
      </c>
      <c r="H1453">
        <v>343611.05</v>
      </c>
      <c r="J1453" s="31">
        <f>VLOOKUP(Datos[[#This Row],[Mes]],$M$2:$N$13,2,FALSE)</f>
        <v>44713</v>
      </c>
      <c r="K1453" s="31" t="str">
        <f>VLOOKUP(Datos[[#This Row],[Region]],$P$7:$S$61,4,FALSE)</f>
        <v>33 - Asturias</v>
      </c>
    </row>
    <row r="1454" spans="1:11" x14ac:dyDescent="0.25">
      <c r="A1454" t="s">
        <v>93</v>
      </c>
      <c r="B1454" t="s">
        <v>20</v>
      </c>
      <c r="C1454" t="s">
        <v>4</v>
      </c>
      <c r="D1454">
        <v>29637</v>
      </c>
      <c r="E1454">
        <v>28625</v>
      </c>
      <c r="F1454">
        <v>34</v>
      </c>
      <c r="G1454">
        <v>29637</v>
      </c>
      <c r="H1454">
        <v>28625</v>
      </c>
      <c r="J1454" s="31">
        <f>VLOOKUP(Datos[[#This Row],[Mes]],$M$2:$N$13,2,FALSE)</f>
        <v>44562</v>
      </c>
      <c r="K1454" s="31" t="str">
        <f>VLOOKUP(Datos[[#This Row],[Region]],$P$7:$S$61,4,FALSE)</f>
        <v>34 - Palencia</v>
      </c>
    </row>
    <row r="1455" spans="1:11" x14ac:dyDescent="0.25">
      <c r="A1455" t="s">
        <v>93</v>
      </c>
      <c r="B1455" t="s">
        <v>20</v>
      </c>
      <c r="C1455" t="s">
        <v>5</v>
      </c>
      <c r="D1455">
        <v>28392</v>
      </c>
      <c r="E1455">
        <v>27979</v>
      </c>
      <c r="F1455">
        <v>34</v>
      </c>
      <c r="G1455">
        <v>28392</v>
      </c>
      <c r="H1455">
        <v>27979</v>
      </c>
      <c r="J1455" s="31">
        <f>VLOOKUP(Datos[[#This Row],[Mes]],$M$2:$N$13,2,FALSE)</f>
        <v>44593</v>
      </c>
      <c r="K1455" s="31" t="str">
        <f>VLOOKUP(Datos[[#This Row],[Region]],$P$7:$S$61,4,FALSE)</f>
        <v>34 - Palencia</v>
      </c>
    </row>
    <row r="1456" spans="1:11" x14ac:dyDescent="0.25">
      <c r="A1456" t="s">
        <v>93</v>
      </c>
      <c r="B1456" t="s">
        <v>20</v>
      </c>
      <c r="C1456" t="s">
        <v>6</v>
      </c>
      <c r="D1456">
        <v>13037</v>
      </c>
      <c r="E1456">
        <v>12759</v>
      </c>
      <c r="F1456">
        <v>34</v>
      </c>
      <c r="G1456">
        <v>13037</v>
      </c>
      <c r="H1456">
        <v>12759</v>
      </c>
      <c r="J1456" s="31">
        <f>VLOOKUP(Datos[[#This Row],[Mes]],$M$2:$N$13,2,FALSE)</f>
        <v>44621</v>
      </c>
      <c r="K1456" s="31" t="str">
        <f>VLOOKUP(Datos[[#This Row],[Region]],$P$7:$S$61,4,FALSE)</f>
        <v>34 - Palencia</v>
      </c>
    </row>
    <row r="1457" spans="1:11" x14ac:dyDescent="0.25">
      <c r="A1457" t="s">
        <v>93</v>
      </c>
      <c r="B1457" t="s">
        <v>20</v>
      </c>
      <c r="C1457" t="s">
        <v>7</v>
      </c>
      <c r="D1457">
        <v>6569</v>
      </c>
      <c r="E1457">
        <v>6379</v>
      </c>
      <c r="F1457">
        <v>34</v>
      </c>
      <c r="G1457">
        <v>6569</v>
      </c>
      <c r="H1457">
        <v>6379</v>
      </c>
      <c r="J1457" s="31">
        <f>VLOOKUP(Datos[[#This Row],[Mes]],$M$2:$N$13,2,FALSE)</f>
        <v>44652</v>
      </c>
      <c r="K1457" s="31" t="str">
        <f>VLOOKUP(Datos[[#This Row],[Region]],$P$7:$S$61,4,FALSE)</f>
        <v>34 - Palencia</v>
      </c>
    </row>
    <row r="1458" spans="1:11" x14ac:dyDescent="0.25">
      <c r="A1458" t="s">
        <v>93</v>
      </c>
      <c r="B1458" t="s">
        <v>20</v>
      </c>
      <c r="C1458" t="s">
        <v>8</v>
      </c>
      <c r="D1458">
        <v>29000.799999999999</v>
      </c>
      <c r="E1458">
        <v>28093.8</v>
      </c>
      <c r="F1458">
        <v>34</v>
      </c>
      <c r="G1458">
        <v>29000.799999999999</v>
      </c>
      <c r="H1458">
        <v>28093.8</v>
      </c>
      <c r="J1458" s="31">
        <f>VLOOKUP(Datos[[#This Row],[Mes]],$M$2:$N$13,2,FALSE)</f>
        <v>44682</v>
      </c>
      <c r="K1458" s="31" t="str">
        <f>VLOOKUP(Datos[[#This Row],[Region]],$P$7:$S$61,4,FALSE)</f>
        <v>34 - Palencia</v>
      </c>
    </row>
    <row r="1459" spans="1:11" x14ac:dyDescent="0.25">
      <c r="A1459" t="s">
        <v>93</v>
      </c>
      <c r="B1459" t="s">
        <v>20</v>
      </c>
      <c r="C1459" t="s">
        <v>9</v>
      </c>
      <c r="D1459">
        <v>27368</v>
      </c>
      <c r="E1459">
        <v>26702</v>
      </c>
      <c r="F1459">
        <v>34</v>
      </c>
      <c r="G1459">
        <v>27368</v>
      </c>
      <c r="H1459">
        <v>26702</v>
      </c>
      <c r="J1459" s="31">
        <f>VLOOKUP(Datos[[#This Row],[Mes]],$M$2:$N$13,2,FALSE)</f>
        <v>44713</v>
      </c>
      <c r="K1459" s="31" t="str">
        <f>VLOOKUP(Datos[[#This Row],[Region]],$P$7:$S$61,4,FALSE)</f>
        <v>34 - Palencia</v>
      </c>
    </row>
    <row r="1460" spans="1:11" x14ac:dyDescent="0.25">
      <c r="A1460" t="s">
        <v>92</v>
      </c>
      <c r="B1460" t="s">
        <v>20</v>
      </c>
      <c r="C1460" t="s">
        <v>4</v>
      </c>
      <c r="D1460">
        <v>389126.93999999994</v>
      </c>
      <c r="E1460">
        <v>370603.1</v>
      </c>
      <c r="F1460">
        <v>35</v>
      </c>
      <c r="G1460">
        <v>389126.93999999994</v>
      </c>
      <c r="H1460">
        <v>370603.1</v>
      </c>
      <c r="J1460" s="31">
        <f>VLOOKUP(Datos[[#This Row],[Mes]],$M$2:$N$13,2,FALSE)</f>
        <v>44562</v>
      </c>
      <c r="K1460" s="31" t="str">
        <f>VLOOKUP(Datos[[#This Row],[Region]],$P$7:$S$61,4,FALSE)</f>
        <v>35 - Palmas, Las</v>
      </c>
    </row>
    <row r="1461" spans="1:11" x14ac:dyDescent="0.25">
      <c r="A1461" t="s">
        <v>92</v>
      </c>
      <c r="B1461" t="s">
        <v>20</v>
      </c>
      <c r="C1461" t="s">
        <v>5</v>
      </c>
      <c r="D1461">
        <v>320070.09000000003</v>
      </c>
      <c r="E1461">
        <v>303982.26</v>
      </c>
      <c r="F1461">
        <v>35</v>
      </c>
      <c r="G1461">
        <v>320070.09000000003</v>
      </c>
      <c r="H1461">
        <v>303982.26</v>
      </c>
      <c r="J1461" s="31">
        <f>VLOOKUP(Datos[[#This Row],[Mes]],$M$2:$N$13,2,FALSE)</f>
        <v>44593</v>
      </c>
      <c r="K1461" s="31" t="str">
        <f>VLOOKUP(Datos[[#This Row],[Region]],$P$7:$S$61,4,FALSE)</f>
        <v>35 - Palmas, Las</v>
      </c>
    </row>
    <row r="1462" spans="1:11" x14ac:dyDescent="0.25">
      <c r="A1462" t="s">
        <v>92</v>
      </c>
      <c r="B1462" t="s">
        <v>20</v>
      </c>
      <c r="C1462" t="s">
        <v>6</v>
      </c>
      <c r="D1462">
        <v>341761.01999999996</v>
      </c>
      <c r="E1462">
        <v>324338.78999999998</v>
      </c>
      <c r="F1462">
        <v>35</v>
      </c>
      <c r="G1462">
        <v>341761.01999999996</v>
      </c>
      <c r="H1462">
        <v>324338.78999999998</v>
      </c>
      <c r="J1462" s="31">
        <f>VLOOKUP(Datos[[#This Row],[Mes]],$M$2:$N$13,2,FALSE)</f>
        <v>44621</v>
      </c>
      <c r="K1462" s="31" t="str">
        <f>VLOOKUP(Datos[[#This Row],[Region]],$P$7:$S$61,4,FALSE)</f>
        <v>35 - Palmas, Las</v>
      </c>
    </row>
    <row r="1463" spans="1:11" x14ac:dyDescent="0.25">
      <c r="A1463" t="s">
        <v>92</v>
      </c>
      <c r="B1463" t="s">
        <v>20</v>
      </c>
      <c r="C1463" t="s">
        <v>7</v>
      </c>
      <c r="D1463">
        <v>326535.96000000002</v>
      </c>
      <c r="E1463">
        <v>309736.18</v>
      </c>
      <c r="F1463">
        <v>35</v>
      </c>
      <c r="G1463">
        <v>326535.96000000002</v>
      </c>
      <c r="H1463">
        <v>309736.18</v>
      </c>
      <c r="J1463" s="31">
        <f>VLOOKUP(Datos[[#This Row],[Mes]],$M$2:$N$13,2,FALSE)</f>
        <v>44652</v>
      </c>
      <c r="K1463" s="31" t="str">
        <f>VLOOKUP(Datos[[#This Row],[Region]],$P$7:$S$61,4,FALSE)</f>
        <v>35 - Palmas, Las</v>
      </c>
    </row>
    <row r="1464" spans="1:11" x14ac:dyDescent="0.25">
      <c r="A1464" t="s">
        <v>92</v>
      </c>
      <c r="B1464" t="s">
        <v>20</v>
      </c>
      <c r="C1464" t="s">
        <v>8</v>
      </c>
      <c r="D1464">
        <v>295684.40999999997</v>
      </c>
      <c r="E1464">
        <v>280004.24</v>
      </c>
      <c r="F1464">
        <v>35</v>
      </c>
      <c r="G1464">
        <v>295684.40999999997</v>
      </c>
      <c r="H1464">
        <v>280004.24</v>
      </c>
      <c r="J1464" s="31">
        <f>VLOOKUP(Datos[[#This Row],[Mes]],$M$2:$N$13,2,FALSE)</f>
        <v>44682</v>
      </c>
      <c r="K1464" s="31" t="str">
        <f>VLOOKUP(Datos[[#This Row],[Region]],$P$7:$S$61,4,FALSE)</f>
        <v>35 - Palmas, Las</v>
      </c>
    </row>
    <row r="1465" spans="1:11" x14ac:dyDescent="0.25">
      <c r="A1465" t="s">
        <v>92</v>
      </c>
      <c r="B1465" t="s">
        <v>20</v>
      </c>
      <c r="C1465" t="s">
        <v>9</v>
      </c>
      <c r="D1465">
        <v>296160.66000000003</v>
      </c>
      <c r="E1465">
        <v>282441.40000000002</v>
      </c>
      <c r="F1465">
        <v>35</v>
      </c>
      <c r="G1465">
        <v>296160.66000000003</v>
      </c>
      <c r="H1465">
        <v>282441.40000000002</v>
      </c>
      <c r="J1465" s="31">
        <f>VLOOKUP(Datos[[#This Row],[Mes]],$M$2:$N$13,2,FALSE)</f>
        <v>44713</v>
      </c>
      <c r="K1465" s="31" t="str">
        <f>VLOOKUP(Datos[[#This Row],[Region]],$P$7:$S$61,4,FALSE)</f>
        <v>35 - Palmas, Las</v>
      </c>
    </row>
    <row r="1466" spans="1:11" x14ac:dyDescent="0.25">
      <c r="A1466" t="s">
        <v>60</v>
      </c>
      <c r="B1466" t="s">
        <v>20</v>
      </c>
      <c r="C1466" t="s">
        <v>4</v>
      </c>
      <c r="D1466">
        <v>24313.55</v>
      </c>
      <c r="E1466">
        <v>23200.989999999998</v>
      </c>
      <c r="F1466">
        <v>36</v>
      </c>
      <c r="G1466">
        <v>24313.55</v>
      </c>
      <c r="H1466">
        <v>23200.989999999998</v>
      </c>
      <c r="J1466" s="31">
        <f>VLOOKUP(Datos[[#This Row],[Mes]],$M$2:$N$13,2,FALSE)</f>
        <v>44562</v>
      </c>
      <c r="K1466" s="31" t="str">
        <f>VLOOKUP(Datos[[#This Row],[Region]],$P$7:$S$61,4,FALSE)</f>
        <v>36 - Pontevedra</v>
      </c>
    </row>
    <row r="1467" spans="1:11" x14ac:dyDescent="0.25">
      <c r="A1467" t="s">
        <v>60</v>
      </c>
      <c r="B1467" t="s">
        <v>20</v>
      </c>
      <c r="C1467" t="s">
        <v>5</v>
      </c>
      <c r="D1467">
        <v>21135.02</v>
      </c>
      <c r="E1467">
        <v>20865.97</v>
      </c>
      <c r="F1467">
        <v>36</v>
      </c>
      <c r="G1467">
        <v>21135.02</v>
      </c>
      <c r="H1467">
        <v>20865.97</v>
      </c>
      <c r="J1467" s="31">
        <f>VLOOKUP(Datos[[#This Row],[Mes]],$M$2:$N$13,2,FALSE)</f>
        <v>44593</v>
      </c>
      <c r="K1467" s="31" t="str">
        <f>VLOOKUP(Datos[[#This Row],[Region]],$P$7:$S$61,4,FALSE)</f>
        <v>36 - Pontevedra</v>
      </c>
    </row>
    <row r="1468" spans="1:11" x14ac:dyDescent="0.25">
      <c r="A1468" t="s">
        <v>60</v>
      </c>
      <c r="B1468" t="s">
        <v>20</v>
      </c>
      <c r="C1468" t="s">
        <v>6</v>
      </c>
      <c r="D1468">
        <v>21256.21</v>
      </c>
      <c r="E1468">
        <v>21010.92</v>
      </c>
      <c r="F1468">
        <v>36</v>
      </c>
      <c r="G1468">
        <v>21256.21</v>
      </c>
      <c r="H1468">
        <v>21010.92</v>
      </c>
      <c r="J1468" s="31">
        <f>VLOOKUP(Datos[[#This Row],[Mes]],$M$2:$N$13,2,FALSE)</f>
        <v>44621</v>
      </c>
      <c r="K1468" s="31" t="str">
        <f>VLOOKUP(Datos[[#This Row],[Region]],$P$7:$S$61,4,FALSE)</f>
        <v>36 - Pontevedra</v>
      </c>
    </row>
    <row r="1469" spans="1:11" x14ac:dyDescent="0.25">
      <c r="A1469" t="s">
        <v>60</v>
      </c>
      <c r="B1469" t="s">
        <v>20</v>
      </c>
      <c r="C1469" t="s">
        <v>7</v>
      </c>
      <c r="D1469">
        <v>21764.99</v>
      </c>
      <c r="E1469">
        <v>21534.59</v>
      </c>
      <c r="F1469">
        <v>36</v>
      </c>
      <c r="G1469">
        <v>21764.99</v>
      </c>
      <c r="H1469">
        <v>21534.59</v>
      </c>
      <c r="J1469" s="31">
        <f>VLOOKUP(Datos[[#This Row],[Mes]],$M$2:$N$13,2,FALSE)</f>
        <v>44652</v>
      </c>
      <c r="K1469" s="31" t="str">
        <f>VLOOKUP(Datos[[#This Row],[Region]],$P$7:$S$61,4,FALSE)</f>
        <v>36 - Pontevedra</v>
      </c>
    </row>
    <row r="1470" spans="1:11" x14ac:dyDescent="0.25">
      <c r="A1470" t="s">
        <v>60</v>
      </c>
      <c r="B1470" t="s">
        <v>20</v>
      </c>
      <c r="C1470" t="s">
        <v>8</v>
      </c>
      <c r="D1470">
        <v>22627.559999999998</v>
      </c>
      <c r="E1470">
        <v>22377.53</v>
      </c>
      <c r="F1470">
        <v>36</v>
      </c>
      <c r="G1470">
        <v>22627.559999999998</v>
      </c>
      <c r="H1470">
        <v>22377.53</v>
      </c>
      <c r="J1470" s="31">
        <f>VLOOKUP(Datos[[#This Row],[Mes]],$M$2:$N$13,2,FALSE)</f>
        <v>44682</v>
      </c>
      <c r="K1470" s="31" t="str">
        <f>VLOOKUP(Datos[[#This Row],[Region]],$P$7:$S$61,4,FALSE)</f>
        <v>36 - Pontevedra</v>
      </c>
    </row>
    <row r="1471" spans="1:11" x14ac:dyDescent="0.25">
      <c r="A1471" t="s">
        <v>60</v>
      </c>
      <c r="B1471" t="s">
        <v>20</v>
      </c>
      <c r="C1471" t="s">
        <v>9</v>
      </c>
      <c r="D1471">
        <v>20899.920000000002</v>
      </c>
      <c r="E1471">
        <v>20634.849999999999</v>
      </c>
      <c r="F1471">
        <v>36</v>
      </c>
      <c r="G1471">
        <v>20899.920000000002</v>
      </c>
      <c r="H1471">
        <v>20634.849999999999</v>
      </c>
      <c r="J1471" s="31">
        <f>VLOOKUP(Datos[[#This Row],[Mes]],$M$2:$N$13,2,FALSE)</f>
        <v>44713</v>
      </c>
      <c r="K1471" s="31" t="str">
        <f>VLOOKUP(Datos[[#This Row],[Region]],$P$7:$S$61,4,FALSE)</f>
        <v>36 - Pontevedra</v>
      </c>
    </row>
    <row r="1472" spans="1:11" x14ac:dyDescent="0.25">
      <c r="A1472" t="s">
        <v>90</v>
      </c>
      <c r="B1472" t="s">
        <v>20</v>
      </c>
      <c r="C1472" t="s">
        <v>4</v>
      </c>
      <c r="D1472">
        <v>16940.7</v>
      </c>
      <c r="E1472">
        <v>16702.7</v>
      </c>
      <c r="F1472">
        <v>37</v>
      </c>
      <c r="G1472">
        <v>16940.7</v>
      </c>
      <c r="H1472">
        <v>16702.7</v>
      </c>
      <c r="J1472" s="31">
        <f>VLOOKUP(Datos[[#This Row],[Mes]],$M$2:$N$13,2,FALSE)</f>
        <v>44562</v>
      </c>
      <c r="K1472" s="31" t="str">
        <f>VLOOKUP(Datos[[#This Row],[Region]],$P$7:$S$61,4,FALSE)</f>
        <v>37 - Salamanca</v>
      </c>
    </row>
    <row r="1473" spans="1:11" x14ac:dyDescent="0.25">
      <c r="A1473" t="s">
        <v>90</v>
      </c>
      <c r="B1473" t="s">
        <v>20</v>
      </c>
      <c r="C1473" t="s">
        <v>5</v>
      </c>
      <c r="D1473">
        <v>17723.27</v>
      </c>
      <c r="E1473">
        <v>17468.18</v>
      </c>
      <c r="F1473">
        <v>37</v>
      </c>
      <c r="G1473">
        <v>17723.27</v>
      </c>
      <c r="H1473">
        <v>17468.18</v>
      </c>
      <c r="J1473" s="31">
        <f>VLOOKUP(Datos[[#This Row],[Mes]],$M$2:$N$13,2,FALSE)</f>
        <v>44593</v>
      </c>
      <c r="K1473" s="31" t="str">
        <f>VLOOKUP(Datos[[#This Row],[Region]],$P$7:$S$61,4,FALSE)</f>
        <v>37 - Salamanca</v>
      </c>
    </row>
    <row r="1474" spans="1:11" x14ac:dyDescent="0.25">
      <c r="A1474" t="s">
        <v>90</v>
      </c>
      <c r="B1474" t="s">
        <v>20</v>
      </c>
      <c r="C1474" t="s">
        <v>6</v>
      </c>
      <c r="D1474">
        <v>18899</v>
      </c>
      <c r="E1474">
        <v>18626.900000000001</v>
      </c>
      <c r="F1474">
        <v>37</v>
      </c>
      <c r="G1474">
        <v>18899</v>
      </c>
      <c r="H1474">
        <v>18626.900000000001</v>
      </c>
      <c r="J1474" s="31">
        <f>VLOOKUP(Datos[[#This Row],[Mes]],$M$2:$N$13,2,FALSE)</f>
        <v>44621</v>
      </c>
      <c r="K1474" s="31" t="str">
        <f>VLOOKUP(Datos[[#This Row],[Region]],$P$7:$S$61,4,FALSE)</f>
        <v>37 - Salamanca</v>
      </c>
    </row>
    <row r="1475" spans="1:11" x14ac:dyDescent="0.25">
      <c r="A1475" t="s">
        <v>90</v>
      </c>
      <c r="B1475" t="s">
        <v>20</v>
      </c>
      <c r="C1475" t="s">
        <v>7</v>
      </c>
      <c r="D1475">
        <v>13580.6</v>
      </c>
      <c r="E1475">
        <v>13390.7</v>
      </c>
      <c r="F1475">
        <v>37</v>
      </c>
      <c r="G1475">
        <v>13580.6</v>
      </c>
      <c r="H1475">
        <v>13390.7</v>
      </c>
      <c r="J1475" s="31">
        <f>VLOOKUP(Datos[[#This Row],[Mes]],$M$2:$N$13,2,FALSE)</f>
        <v>44652</v>
      </c>
      <c r="K1475" s="31" t="str">
        <f>VLOOKUP(Datos[[#This Row],[Region]],$P$7:$S$61,4,FALSE)</f>
        <v>37 - Salamanca</v>
      </c>
    </row>
    <row r="1476" spans="1:11" x14ac:dyDescent="0.25">
      <c r="A1476" t="s">
        <v>90</v>
      </c>
      <c r="B1476" t="s">
        <v>20</v>
      </c>
      <c r="C1476" t="s">
        <v>8</v>
      </c>
      <c r="D1476">
        <v>18275.7</v>
      </c>
      <c r="E1476">
        <v>18012</v>
      </c>
      <c r="F1476">
        <v>37</v>
      </c>
      <c r="G1476">
        <v>18275.7</v>
      </c>
      <c r="H1476">
        <v>18012</v>
      </c>
      <c r="J1476" s="31">
        <f>VLOOKUP(Datos[[#This Row],[Mes]],$M$2:$N$13,2,FALSE)</f>
        <v>44682</v>
      </c>
      <c r="K1476" s="31" t="str">
        <f>VLOOKUP(Datos[[#This Row],[Region]],$P$7:$S$61,4,FALSE)</f>
        <v>37 - Salamanca</v>
      </c>
    </row>
    <row r="1477" spans="1:11" x14ac:dyDescent="0.25">
      <c r="A1477" t="s">
        <v>90</v>
      </c>
      <c r="B1477" t="s">
        <v>20</v>
      </c>
      <c r="C1477" t="s">
        <v>9</v>
      </c>
      <c r="D1477">
        <v>17084.3</v>
      </c>
      <c r="E1477">
        <v>16833.3</v>
      </c>
      <c r="F1477">
        <v>37</v>
      </c>
      <c r="G1477">
        <v>17084.3</v>
      </c>
      <c r="H1477">
        <v>16833.3</v>
      </c>
      <c r="J1477" s="31">
        <f>VLOOKUP(Datos[[#This Row],[Mes]],$M$2:$N$13,2,FALSE)</f>
        <v>44713</v>
      </c>
      <c r="K1477" s="31" t="str">
        <f>VLOOKUP(Datos[[#This Row],[Region]],$P$7:$S$61,4,FALSE)</f>
        <v>37 - Salamanca</v>
      </c>
    </row>
    <row r="1478" spans="1:11" x14ac:dyDescent="0.25">
      <c r="A1478" t="s">
        <v>89</v>
      </c>
      <c r="B1478" t="s">
        <v>20</v>
      </c>
      <c r="C1478" t="s">
        <v>4</v>
      </c>
      <c r="D1478">
        <v>308842.36</v>
      </c>
      <c r="E1478">
        <v>294491.67</v>
      </c>
      <c r="F1478">
        <v>38</v>
      </c>
      <c r="G1478">
        <v>308842.36</v>
      </c>
      <c r="H1478">
        <v>294491.67</v>
      </c>
      <c r="J1478" s="31">
        <f>VLOOKUP(Datos[[#This Row],[Mes]],$M$2:$N$13,2,FALSE)</f>
        <v>44562</v>
      </c>
      <c r="K1478" s="31" t="str">
        <f>VLOOKUP(Datos[[#This Row],[Region]],$P$7:$S$61,4,FALSE)</f>
        <v>38 - Santa Cruz de Tenerife</v>
      </c>
    </row>
    <row r="1479" spans="1:11" x14ac:dyDescent="0.25">
      <c r="A1479" t="s">
        <v>89</v>
      </c>
      <c r="B1479" t="s">
        <v>20</v>
      </c>
      <c r="C1479" t="s">
        <v>5</v>
      </c>
      <c r="D1479">
        <v>265757.71000000002</v>
      </c>
      <c r="E1479">
        <v>252904.27</v>
      </c>
      <c r="F1479">
        <v>38</v>
      </c>
      <c r="G1479">
        <v>265757.71000000002</v>
      </c>
      <c r="H1479">
        <v>252904.27</v>
      </c>
      <c r="J1479" s="31">
        <f>VLOOKUP(Datos[[#This Row],[Mes]],$M$2:$N$13,2,FALSE)</f>
        <v>44593</v>
      </c>
      <c r="K1479" s="31" t="str">
        <f>VLOOKUP(Datos[[#This Row],[Region]],$P$7:$S$61,4,FALSE)</f>
        <v>38 - Santa Cruz de Tenerife</v>
      </c>
    </row>
    <row r="1480" spans="1:11" x14ac:dyDescent="0.25">
      <c r="A1480" t="s">
        <v>89</v>
      </c>
      <c r="B1480" t="s">
        <v>20</v>
      </c>
      <c r="C1480" t="s">
        <v>6</v>
      </c>
      <c r="D1480">
        <v>295068.11</v>
      </c>
      <c r="E1480">
        <v>280121.67</v>
      </c>
      <c r="F1480">
        <v>38</v>
      </c>
      <c r="G1480">
        <v>295068.11</v>
      </c>
      <c r="H1480">
        <v>280121.67</v>
      </c>
      <c r="J1480" s="31">
        <f>VLOOKUP(Datos[[#This Row],[Mes]],$M$2:$N$13,2,FALSE)</f>
        <v>44621</v>
      </c>
      <c r="K1480" s="31" t="str">
        <f>VLOOKUP(Datos[[#This Row],[Region]],$P$7:$S$61,4,FALSE)</f>
        <v>38 - Santa Cruz de Tenerife</v>
      </c>
    </row>
    <row r="1481" spans="1:11" x14ac:dyDescent="0.25">
      <c r="A1481" t="s">
        <v>89</v>
      </c>
      <c r="B1481" t="s">
        <v>20</v>
      </c>
      <c r="C1481" t="s">
        <v>7</v>
      </c>
      <c r="D1481">
        <v>280478.18</v>
      </c>
      <c r="E1481">
        <v>266694.88999999996</v>
      </c>
      <c r="F1481">
        <v>38</v>
      </c>
      <c r="G1481">
        <v>280478.18</v>
      </c>
      <c r="H1481">
        <v>266694.88999999996</v>
      </c>
      <c r="J1481" s="31">
        <f>VLOOKUP(Datos[[#This Row],[Mes]],$M$2:$N$13,2,FALSE)</f>
        <v>44652</v>
      </c>
      <c r="K1481" s="31" t="str">
        <f>VLOOKUP(Datos[[#This Row],[Region]],$P$7:$S$61,4,FALSE)</f>
        <v>38 - Santa Cruz de Tenerife</v>
      </c>
    </row>
    <row r="1482" spans="1:11" x14ac:dyDescent="0.25">
      <c r="A1482" t="s">
        <v>89</v>
      </c>
      <c r="B1482" t="s">
        <v>20</v>
      </c>
      <c r="C1482" t="s">
        <v>8</v>
      </c>
      <c r="D1482">
        <v>260635.22</v>
      </c>
      <c r="E1482">
        <v>246747.21</v>
      </c>
      <c r="F1482">
        <v>38</v>
      </c>
      <c r="G1482">
        <v>260635.22</v>
      </c>
      <c r="H1482">
        <v>246747.21</v>
      </c>
      <c r="J1482" s="31">
        <f>VLOOKUP(Datos[[#This Row],[Mes]],$M$2:$N$13,2,FALSE)</f>
        <v>44682</v>
      </c>
      <c r="K1482" s="31" t="str">
        <f>VLOOKUP(Datos[[#This Row],[Region]],$P$7:$S$61,4,FALSE)</f>
        <v>38 - Santa Cruz de Tenerife</v>
      </c>
    </row>
    <row r="1483" spans="1:11" x14ac:dyDescent="0.25">
      <c r="A1483" t="s">
        <v>89</v>
      </c>
      <c r="B1483" t="s">
        <v>20</v>
      </c>
      <c r="C1483" t="s">
        <v>9</v>
      </c>
      <c r="D1483">
        <v>258451.8</v>
      </c>
      <c r="E1483">
        <v>245000.02</v>
      </c>
      <c r="F1483">
        <v>38</v>
      </c>
      <c r="G1483">
        <v>258451.8</v>
      </c>
      <c r="H1483">
        <v>245000.02</v>
      </c>
      <c r="J1483" s="31">
        <f>VLOOKUP(Datos[[#This Row],[Mes]],$M$2:$N$13,2,FALSE)</f>
        <v>44713</v>
      </c>
      <c r="K1483" s="31" t="str">
        <f>VLOOKUP(Datos[[#This Row],[Region]],$P$7:$S$61,4,FALSE)</f>
        <v>38 - Santa Cruz de Tenerife</v>
      </c>
    </row>
    <row r="1484" spans="1:11" x14ac:dyDescent="0.25">
      <c r="A1484" t="s">
        <v>78</v>
      </c>
      <c r="B1484" t="s">
        <v>20</v>
      </c>
      <c r="C1484" t="s">
        <v>4</v>
      </c>
      <c r="D1484">
        <v>89494.03</v>
      </c>
      <c r="E1484">
        <v>82776.12</v>
      </c>
      <c r="F1484">
        <v>39</v>
      </c>
      <c r="G1484">
        <v>89494.03</v>
      </c>
      <c r="H1484">
        <v>82776.12</v>
      </c>
      <c r="J1484" s="31">
        <f>VLOOKUP(Datos[[#This Row],[Mes]],$M$2:$N$13,2,FALSE)</f>
        <v>44562</v>
      </c>
      <c r="K1484" s="31" t="str">
        <f>VLOOKUP(Datos[[#This Row],[Region]],$P$7:$S$61,4,FALSE)</f>
        <v>39 - Cantabria</v>
      </c>
    </row>
    <row r="1485" spans="1:11" x14ac:dyDescent="0.25">
      <c r="A1485" t="s">
        <v>78</v>
      </c>
      <c r="B1485" t="s">
        <v>20</v>
      </c>
      <c r="C1485" t="s">
        <v>5</v>
      </c>
      <c r="D1485">
        <v>75815.86</v>
      </c>
      <c r="E1485">
        <v>70159.899999999994</v>
      </c>
      <c r="F1485">
        <v>39</v>
      </c>
      <c r="G1485">
        <v>75815.86</v>
      </c>
      <c r="H1485">
        <v>70159.899999999994</v>
      </c>
      <c r="J1485" s="31">
        <f>VLOOKUP(Datos[[#This Row],[Mes]],$M$2:$N$13,2,FALSE)</f>
        <v>44593</v>
      </c>
      <c r="K1485" s="31" t="str">
        <f>VLOOKUP(Datos[[#This Row],[Region]],$P$7:$S$61,4,FALSE)</f>
        <v>39 - Cantabria</v>
      </c>
    </row>
    <row r="1486" spans="1:11" x14ac:dyDescent="0.25">
      <c r="A1486" t="s">
        <v>78</v>
      </c>
      <c r="B1486" t="s">
        <v>20</v>
      </c>
      <c r="C1486" t="s">
        <v>6</v>
      </c>
      <c r="D1486">
        <v>42794.62</v>
      </c>
      <c r="E1486">
        <v>37510.5</v>
      </c>
      <c r="F1486">
        <v>39</v>
      </c>
      <c r="G1486">
        <v>42794.62</v>
      </c>
      <c r="H1486">
        <v>37510.5</v>
      </c>
      <c r="J1486" s="31">
        <f>VLOOKUP(Datos[[#This Row],[Mes]],$M$2:$N$13,2,FALSE)</f>
        <v>44621</v>
      </c>
      <c r="K1486" s="31" t="str">
        <f>VLOOKUP(Datos[[#This Row],[Region]],$P$7:$S$61,4,FALSE)</f>
        <v>39 - Cantabria</v>
      </c>
    </row>
    <row r="1487" spans="1:11" x14ac:dyDescent="0.25">
      <c r="A1487" t="s">
        <v>78</v>
      </c>
      <c r="B1487" t="s">
        <v>20</v>
      </c>
      <c r="C1487" t="s">
        <v>7</v>
      </c>
      <c r="D1487">
        <v>26001.129999999997</v>
      </c>
      <c r="E1487">
        <v>21725.43</v>
      </c>
      <c r="F1487">
        <v>39</v>
      </c>
      <c r="G1487">
        <v>26001.129999999997</v>
      </c>
      <c r="H1487">
        <v>21725.43</v>
      </c>
      <c r="J1487" s="31">
        <f>VLOOKUP(Datos[[#This Row],[Mes]],$M$2:$N$13,2,FALSE)</f>
        <v>44652</v>
      </c>
      <c r="K1487" s="31" t="str">
        <f>VLOOKUP(Datos[[#This Row],[Region]],$P$7:$S$61,4,FALSE)</f>
        <v>39 - Cantabria</v>
      </c>
    </row>
    <row r="1488" spans="1:11" x14ac:dyDescent="0.25">
      <c r="A1488" t="s">
        <v>78</v>
      </c>
      <c r="B1488" t="s">
        <v>20</v>
      </c>
      <c r="C1488" t="s">
        <v>8</v>
      </c>
      <c r="D1488">
        <v>31318.65</v>
      </c>
      <c r="E1488">
        <v>25631.040000000001</v>
      </c>
      <c r="F1488">
        <v>39</v>
      </c>
      <c r="G1488">
        <v>31318.65</v>
      </c>
      <c r="H1488">
        <v>25631.040000000001</v>
      </c>
      <c r="J1488" s="31">
        <f>VLOOKUP(Datos[[#This Row],[Mes]],$M$2:$N$13,2,FALSE)</f>
        <v>44682</v>
      </c>
      <c r="K1488" s="31" t="str">
        <f>VLOOKUP(Datos[[#This Row],[Region]],$P$7:$S$61,4,FALSE)</f>
        <v>39 - Cantabria</v>
      </c>
    </row>
    <row r="1489" spans="1:11" x14ac:dyDescent="0.25">
      <c r="A1489" t="s">
        <v>78</v>
      </c>
      <c r="B1489" t="s">
        <v>20</v>
      </c>
      <c r="C1489" t="s">
        <v>9</v>
      </c>
      <c r="D1489">
        <v>31203.29</v>
      </c>
      <c r="E1489">
        <v>24180.799999999999</v>
      </c>
      <c r="F1489">
        <v>39</v>
      </c>
      <c r="G1489">
        <v>31203.29</v>
      </c>
      <c r="H1489">
        <v>24180.799999999999</v>
      </c>
      <c r="J1489" s="31">
        <f>VLOOKUP(Datos[[#This Row],[Mes]],$M$2:$N$13,2,FALSE)</f>
        <v>44713</v>
      </c>
      <c r="K1489" s="31" t="str">
        <f>VLOOKUP(Datos[[#This Row],[Region]],$P$7:$S$61,4,FALSE)</f>
        <v>39 - Cantabria</v>
      </c>
    </row>
    <row r="1490" spans="1:11" x14ac:dyDescent="0.25">
      <c r="A1490" t="s">
        <v>96</v>
      </c>
      <c r="B1490" t="s">
        <v>20</v>
      </c>
      <c r="C1490" t="s">
        <v>4</v>
      </c>
      <c r="D1490">
        <v>18571.349999999999</v>
      </c>
      <c r="E1490">
        <v>17607.82</v>
      </c>
      <c r="F1490">
        <v>40</v>
      </c>
      <c r="G1490">
        <v>18571.349999999999</v>
      </c>
      <c r="H1490">
        <v>17607.82</v>
      </c>
      <c r="J1490" s="31">
        <f>VLOOKUP(Datos[[#This Row],[Mes]],$M$2:$N$13,2,FALSE)</f>
        <v>44562</v>
      </c>
      <c r="K1490" s="31" t="str">
        <f>VLOOKUP(Datos[[#This Row],[Region]],$P$7:$S$61,4,FALSE)</f>
        <v>40 - Segovia</v>
      </c>
    </row>
    <row r="1491" spans="1:11" x14ac:dyDescent="0.25">
      <c r="A1491" t="s">
        <v>96</v>
      </c>
      <c r="B1491" t="s">
        <v>20</v>
      </c>
      <c r="C1491" t="s">
        <v>5</v>
      </c>
      <c r="D1491">
        <v>14469.53</v>
      </c>
      <c r="E1491">
        <v>13687.13</v>
      </c>
      <c r="F1491">
        <v>40</v>
      </c>
      <c r="G1491">
        <v>14469.53</v>
      </c>
      <c r="H1491">
        <v>13687.13</v>
      </c>
      <c r="J1491" s="31">
        <f>VLOOKUP(Datos[[#This Row],[Mes]],$M$2:$N$13,2,FALSE)</f>
        <v>44593</v>
      </c>
      <c r="K1491" s="31" t="str">
        <f>VLOOKUP(Datos[[#This Row],[Region]],$P$7:$S$61,4,FALSE)</f>
        <v>40 - Segovia</v>
      </c>
    </row>
    <row r="1492" spans="1:11" x14ac:dyDescent="0.25">
      <c r="A1492" t="s">
        <v>96</v>
      </c>
      <c r="B1492" t="s">
        <v>20</v>
      </c>
      <c r="C1492" t="s">
        <v>6</v>
      </c>
      <c r="D1492">
        <v>13723.1</v>
      </c>
      <c r="E1492">
        <v>12921.55</v>
      </c>
      <c r="F1492">
        <v>40</v>
      </c>
      <c r="G1492">
        <v>13723.1</v>
      </c>
      <c r="H1492">
        <v>12921.55</v>
      </c>
      <c r="J1492" s="31">
        <f>VLOOKUP(Datos[[#This Row],[Mes]],$M$2:$N$13,2,FALSE)</f>
        <v>44621</v>
      </c>
      <c r="K1492" s="31" t="str">
        <f>VLOOKUP(Datos[[#This Row],[Region]],$P$7:$S$61,4,FALSE)</f>
        <v>40 - Segovia</v>
      </c>
    </row>
    <row r="1493" spans="1:11" x14ac:dyDescent="0.25">
      <c r="A1493" t="s">
        <v>96</v>
      </c>
      <c r="B1493" t="s">
        <v>20</v>
      </c>
      <c r="C1493" t="s">
        <v>7</v>
      </c>
      <c r="D1493">
        <v>11673.98</v>
      </c>
      <c r="E1493">
        <v>10933.27</v>
      </c>
      <c r="F1493">
        <v>40</v>
      </c>
      <c r="G1493">
        <v>11673.98</v>
      </c>
      <c r="H1493">
        <v>10933.27</v>
      </c>
      <c r="J1493" s="31">
        <f>VLOOKUP(Datos[[#This Row],[Mes]],$M$2:$N$13,2,FALSE)</f>
        <v>44652</v>
      </c>
      <c r="K1493" s="31" t="str">
        <f>VLOOKUP(Datos[[#This Row],[Region]],$P$7:$S$61,4,FALSE)</f>
        <v>40 - Segovia</v>
      </c>
    </row>
    <row r="1494" spans="1:11" x14ac:dyDescent="0.25">
      <c r="A1494" t="s">
        <v>96</v>
      </c>
      <c r="B1494" t="s">
        <v>20</v>
      </c>
      <c r="C1494" t="s">
        <v>8</v>
      </c>
      <c r="D1494">
        <v>14517.88</v>
      </c>
      <c r="E1494">
        <v>13662.08</v>
      </c>
      <c r="F1494">
        <v>40</v>
      </c>
      <c r="G1494">
        <v>14517.88</v>
      </c>
      <c r="H1494">
        <v>13662.08</v>
      </c>
      <c r="J1494" s="31">
        <f>VLOOKUP(Datos[[#This Row],[Mes]],$M$2:$N$13,2,FALSE)</f>
        <v>44682</v>
      </c>
      <c r="K1494" s="31" t="str">
        <f>VLOOKUP(Datos[[#This Row],[Region]],$P$7:$S$61,4,FALSE)</f>
        <v>40 - Segovia</v>
      </c>
    </row>
    <row r="1495" spans="1:11" x14ac:dyDescent="0.25">
      <c r="A1495" t="s">
        <v>96</v>
      </c>
      <c r="B1495" t="s">
        <v>20</v>
      </c>
      <c r="C1495" t="s">
        <v>9</v>
      </c>
      <c r="D1495">
        <v>15234.91</v>
      </c>
      <c r="E1495">
        <v>14367.88</v>
      </c>
      <c r="F1495">
        <v>40</v>
      </c>
      <c r="G1495">
        <v>15234.91</v>
      </c>
      <c r="H1495">
        <v>14367.88</v>
      </c>
      <c r="J1495" s="31">
        <f>VLOOKUP(Datos[[#This Row],[Mes]],$M$2:$N$13,2,FALSE)</f>
        <v>44713</v>
      </c>
      <c r="K1495" s="31" t="str">
        <f>VLOOKUP(Datos[[#This Row],[Region]],$P$7:$S$61,4,FALSE)</f>
        <v>40 - Segovia</v>
      </c>
    </row>
    <row r="1496" spans="1:11" x14ac:dyDescent="0.25">
      <c r="A1496" t="s">
        <v>61</v>
      </c>
      <c r="B1496" t="s">
        <v>20</v>
      </c>
      <c r="C1496" t="s">
        <v>4</v>
      </c>
      <c r="D1496">
        <v>33914.410000000003</v>
      </c>
      <c r="E1496">
        <v>32179.420000000002</v>
      </c>
      <c r="F1496">
        <v>41</v>
      </c>
      <c r="G1496">
        <v>33914.410000000003</v>
      </c>
      <c r="H1496">
        <v>32179.420000000002</v>
      </c>
      <c r="J1496" s="31">
        <f>VLOOKUP(Datos[[#This Row],[Mes]],$M$2:$N$13,2,FALSE)</f>
        <v>44562</v>
      </c>
      <c r="K1496" s="31" t="str">
        <f>VLOOKUP(Datos[[#This Row],[Region]],$P$7:$S$61,4,FALSE)</f>
        <v>41 - Sevilla</v>
      </c>
    </row>
    <row r="1497" spans="1:11" x14ac:dyDescent="0.25">
      <c r="A1497" t="s">
        <v>61</v>
      </c>
      <c r="B1497" t="s">
        <v>20</v>
      </c>
      <c r="C1497" t="s">
        <v>5</v>
      </c>
      <c r="D1497">
        <v>29668.07</v>
      </c>
      <c r="E1497">
        <v>28562.920000000002</v>
      </c>
      <c r="F1497">
        <v>41</v>
      </c>
      <c r="G1497">
        <v>29668.07</v>
      </c>
      <c r="H1497">
        <v>28562.920000000002</v>
      </c>
      <c r="J1497" s="31">
        <f>VLOOKUP(Datos[[#This Row],[Mes]],$M$2:$N$13,2,FALSE)</f>
        <v>44593</v>
      </c>
      <c r="K1497" s="31" t="str">
        <f>VLOOKUP(Datos[[#This Row],[Region]],$P$7:$S$61,4,FALSE)</f>
        <v>41 - Sevilla</v>
      </c>
    </row>
    <row r="1498" spans="1:11" x14ac:dyDescent="0.25">
      <c r="A1498" t="s">
        <v>61</v>
      </c>
      <c r="B1498" t="s">
        <v>20</v>
      </c>
      <c r="C1498" t="s">
        <v>6</v>
      </c>
      <c r="D1498">
        <v>25651.339999999997</v>
      </c>
      <c r="E1498">
        <v>24545.45</v>
      </c>
      <c r="F1498">
        <v>41</v>
      </c>
      <c r="G1498">
        <v>25651.339999999997</v>
      </c>
      <c r="H1498">
        <v>24545.45</v>
      </c>
      <c r="J1498" s="31">
        <f>VLOOKUP(Datos[[#This Row],[Mes]],$M$2:$N$13,2,FALSE)</f>
        <v>44621</v>
      </c>
      <c r="K1498" s="31" t="str">
        <f>VLOOKUP(Datos[[#This Row],[Region]],$P$7:$S$61,4,FALSE)</f>
        <v>41 - Sevilla</v>
      </c>
    </row>
    <row r="1499" spans="1:11" x14ac:dyDescent="0.25">
      <c r="A1499" t="s">
        <v>61</v>
      </c>
      <c r="B1499" t="s">
        <v>20</v>
      </c>
      <c r="C1499" t="s">
        <v>7</v>
      </c>
      <c r="D1499">
        <v>19354.95</v>
      </c>
      <c r="E1499">
        <v>18578.239999999998</v>
      </c>
      <c r="F1499">
        <v>41</v>
      </c>
      <c r="G1499">
        <v>19354.95</v>
      </c>
      <c r="H1499">
        <v>18578.239999999998</v>
      </c>
      <c r="J1499" s="31">
        <f>VLOOKUP(Datos[[#This Row],[Mes]],$M$2:$N$13,2,FALSE)</f>
        <v>44652</v>
      </c>
      <c r="K1499" s="31" t="str">
        <f>VLOOKUP(Datos[[#This Row],[Region]],$P$7:$S$61,4,FALSE)</f>
        <v>41 - Sevilla</v>
      </c>
    </row>
    <row r="1500" spans="1:11" x14ac:dyDescent="0.25">
      <c r="A1500" t="s">
        <v>61</v>
      </c>
      <c r="B1500" t="s">
        <v>20</v>
      </c>
      <c r="C1500" t="s">
        <v>8</v>
      </c>
      <c r="D1500">
        <v>28639.11</v>
      </c>
      <c r="E1500">
        <v>27351.59</v>
      </c>
      <c r="F1500">
        <v>41</v>
      </c>
      <c r="G1500">
        <v>28639.11</v>
      </c>
      <c r="H1500">
        <v>27351.59</v>
      </c>
      <c r="J1500" s="31">
        <f>VLOOKUP(Datos[[#This Row],[Mes]],$M$2:$N$13,2,FALSE)</f>
        <v>44682</v>
      </c>
      <c r="K1500" s="31" t="str">
        <f>VLOOKUP(Datos[[#This Row],[Region]],$P$7:$S$61,4,FALSE)</f>
        <v>41 - Sevilla</v>
      </c>
    </row>
    <row r="1501" spans="1:11" x14ac:dyDescent="0.25">
      <c r="A1501" t="s">
        <v>61</v>
      </c>
      <c r="B1501" t="s">
        <v>20</v>
      </c>
      <c r="C1501" t="s">
        <v>9</v>
      </c>
      <c r="D1501">
        <v>27221.82</v>
      </c>
      <c r="E1501">
        <v>25971.57</v>
      </c>
      <c r="F1501">
        <v>41</v>
      </c>
      <c r="G1501">
        <v>27221.82</v>
      </c>
      <c r="H1501">
        <v>25971.57</v>
      </c>
      <c r="J1501" s="31">
        <f>VLOOKUP(Datos[[#This Row],[Mes]],$M$2:$N$13,2,FALSE)</f>
        <v>44713</v>
      </c>
      <c r="K1501" s="31" t="str">
        <f>VLOOKUP(Datos[[#This Row],[Region]],$P$7:$S$61,4,FALSE)</f>
        <v>41 - Sevilla</v>
      </c>
    </row>
    <row r="1502" spans="1:11" x14ac:dyDescent="0.25">
      <c r="A1502" t="s">
        <v>88</v>
      </c>
      <c r="B1502" t="s">
        <v>20</v>
      </c>
      <c r="C1502" t="s">
        <v>4</v>
      </c>
      <c r="D1502">
        <v>31250.129999999997</v>
      </c>
      <c r="E1502">
        <v>28831.53</v>
      </c>
      <c r="F1502">
        <v>42</v>
      </c>
      <c r="G1502">
        <v>31250.129999999997</v>
      </c>
      <c r="H1502">
        <v>28831.53</v>
      </c>
      <c r="J1502" s="31">
        <f>VLOOKUP(Datos[[#This Row],[Mes]],$M$2:$N$13,2,FALSE)</f>
        <v>44562</v>
      </c>
      <c r="K1502" s="31" t="str">
        <f>VLOOKUP(Datos[[#This Row],[Region]],$P$7:$S$61,4,FALSE)</f>
        <v>42 - Soria</v>
      </c>
    </row>
    <row r="1503" spans="1:11" x14ac:dyDescent="0.25">
      <c r="A1503" t="s">
        <v>88</v>
      </c>
      <c r="B1503" t="s">
        <v>20</v>
      </c>
      <c r="C1503" t="s">
        <v>5</v>
      </c>
      <c r="D1503">
        <v>29965.57</v>
      </c>
      <c r="E1503">
        <v>27537.68</v>
      </c>
      <c r="F1503">
        <v>42</v>
      </c>
      <c r="G1503">
        <v>29965.57</v>
      </c>
      <c r="H1503">
        <v>27537.68</v>
      </c>
      <c r="J1503" s="31">
        <f>VLOOKUP(Datos[[#This Row],[Mes]],$M$2:$N$13,2,FALSE)</f>
        <v>44593</v>
      </c>
      <c r="K1503" s="31" t="str">
        <f>VLOOKUP(Datos[[#This Row],[Region]],$P$7:$S$61,4,FALSE)</f>
        <v>42 - Soria</v>
      </c>
    </row>
    <row r="1504" spans="1:11" x14ac:dyDescent="0.25">
      <c r="A1504" t="s">
        <v>88</v>
      </c>
      <c r="B1504" t="s">
        <v>20</v>
      </c>
      <c r="C1504" t="s">
        <v>6</v>
      </c>
      <c r="D1504">
        <v>28498.2</v>
      </c>
      <c r="E1504">
        <v>25940.97</v>
      </c>
      <c r="F1504">
        <v>42</v>
      </c>
      <c r="G1504">
        <v>28498.2</v>
      </c>
      <c r="H1504">
        <v>25940.97</v>
      </c>
      <c r="J1504" s="31">
        <f>VLOOKUP(Datos[[#This Row],[Mes]],$M$2:$N$13,2,FALSE)</f>
        <v>44621</v>
      </c>
      <c r="K1504" s="31" t="str">
        <f>VLOOKUP(Datos[[#This Row],[Region]],$P$7:$S$61,4,FALSE)</f>
        <v>42 - Soria</v>
      </c>
    </row>
    <row r="1505" spans="1:11" x14ac:dyDescent="0.25">
      <c r="A1505" t="s">
        <v>88</v>
      </c>
      <c r="B1505" t="s">
        <v>20</v>
      </c>
      <c r="C1505" t="s">
        <v>7</v>
      </c>
      <c r="D1505">
        <v>25518.54</v>
      </c>
      <c r="E1505">
        <v>23394.09</v>
      </c>
      <c r="F1505">
        <v>42</v>
      </c>
      <c r="G1505">
        <v>25518.54</v>
      </c>
      <c r="H1505">
        <v>23394.09</v>
      </c>
      <c r="J1505" s="31">
        <f>VLOOKUP(Datos[[#This Row],[Mes]],$M$2:$N$13,2,FALSE)</f>
        <v>44652</v>
      </c>
      <c r="K1505" s="31" t="str">
        <f>VLOOKUP(Datos[[#This Row],[Region]],$P$7:$S$61,4,FALSE)</f>
        <v>42 - Soria</v>
      </c>
    </row>
    <row r="1506" spans="1:11" x14ac:dyDescent="0.25">
      <c r="A1506" t="s">
        <v>88</v>
      </c>
      <c r="B1506" t="s">
        <v>20</v>
      </c>
      <c r="C1506" t="s">
        <v>8</v>
      </c>
      <c r="D1506">
        <v>25440.3</v>
      </c>
      <c r="E1506">
        <v>22978.980000000003</v>
      </c>
      <c r="F1506">
        <v>42</v>
      </c>
      <c r="G1506">
        <v>25440.3</v>
      </c>
      <c r="H1506">
        <v>22978.980000000003</v>
      </c>
      <c r="J1506" s="31">
        <f>VLOOKUP(Datos[[#This Row],[Mes]],$M$2:$N$13,2,FALSE)</f>
        <v>44682</v>
      </c>
      <c r="K1506" s="31" t="str">
        <f>VLOOKUP(Datos[[#This Row],[Region]],$P$7:$S$61,4,FALSE)</f>
        <v>42 - Soria</v>
      </c>
    </row>
    <row r="1507" spans="1:11" x14ac:dyDescent="0.25">
      <c r="A1507" t="s">
        <v>88</v>
      </c>
      <c r="B1507" t="s">
        <v>20</v>
      </c>
      <c r="C1507" t="s">
        <v>9</v>
      </c>
      <c r="D1507">
        <v>24857.510000000002</v>
      </c>
      <c r="E1507">
        <v>22649.96</v>
      </c>
      <c r="F1507">
        <v>42</v>
      </c>
      <c r="G1507">
        <v>24857.510000000002</v>
      </c>
      <c r="H1507">
        <v>22649.96</v>
      </c>
      <c r="J1507" s="31">
        <f>VLOOKUP(Datos[[#This Row],[Mes]],$M$2:$N$13,2,FALSE)</f>
        <v>44713</v>
      </c>
      <c r="K1507" s="31" t="str">
        <f>VLOOKUP(Datos[[#This Row],[Region]],$P$7:$S$61,4,FALSE)</f>
        <v>42 - Soria</v>
      </c>
    </row>
    <row r="1508" spans="1:11" x14ac:dyDescent="0.25">
      <c r="A1508" t="s">
        <v>106</v>
      </c>
      <c r="B1508" t="s">
        <v>20</v>
      </c>
      <c r="C1508" t="s">
        <v>4</v>
      </c>
      <c r="D1508">
        <v>189404.27000000002</v>
      </c>
      <c r="E1508">
        <v>183445.78</v>
      </c>
      <c r="F1508">
        <v>43</v>
      </c>
      <c r="G1508">
        <v>189404.27000000002</v>
      </c>
      <c r="H1508">
        <v>183445.78</v>
      </c>
      <c r="J1508" s="31">
        <f>VLOOKUP(Datos[[#This Row],[Mes]],$M$2:$N$13,2,FALSE)</f>
        <v>44562</v>
      </c>
      <c r="K1508" s="31" t="str">
        <f>VLOOKUP(Datos[[#This Row],[Region]],$P$7:$S$61,4,FALSE)</f>
        <v>43 - Tarragona</v>
      </c>
    </row>
    <row r="1509" spans="1:11" x14ac:dyDescent="0.25">
      <c r="A1509" t="s">
        <v>106</v>
      </c>
      <c r="B1509" t="s">
        <v>20</v>
      </c>
      <c r="C1509" t="s">
        <v>5</v>
      </c>
      <c r="D1509">
        <v>157700.16</v>
      </c>
      <c r="E1509">
        <v>150457.07</v>
      </c>
      <c r="F1509">
        <v>43</v>
      </c>
      <c r="G1509">
        <v>157700.16</v>
      </c>
      <c r="H1509">
        <v>150457.07</v>
      </c>
      <c r="J1509" s="31">
        <f>VLOOKUP(Datos[[#This Row],[Mes]],$M$2:$N$13,2,FALSE)</f>
        <v>44593</v>
      </c>
      <c r="K1509" s="31" t="str">
        <f>VLOOKUP(Datos[[#This Row],[Region]],$P$7:$S$61,4,FALSE)</f>
        <v>43 - Tarragona</v>
      </c>
    </row>
    <row r="1510" spans="1:11" x14ac:dyDescent="0.25">
      <c r="A1510" t="s">
        <v>106</v>
      </c>
      <c r="B1510" t="s">
        <v>20</v>
      </c>
      <c r="C1510" t="s">
        <v>6</v>
      </c>
      <c r="D1510">
        <v>197984.94</v>
      </c>
      <c r="E1510">
        <v>169360.34999999998</v>
      </c>
      <c r="F1510">
        <v>43</v>
      </c>
      <c r="G1510">
        <v>197984.94</v>
      </c>
      <c r="H1510">
        <v>169360.34999999998</v>
      </c>
      <c r="J1510" s="31">
        <f>VLOOKUP(Datos[[#This Row],[Mes]],$M$2:$N$13,2,FALSE)</f>
        <v>44621</v>
      </c>
      <c r="K1510" s="31" t="str">
        <f>VLOOKUP(Datos[[#This Row],[Region]],$P$7:$S$61,4,FALSE)</f>
        <v>43 - Tarragona</v>
      </c>
    </row>
    <row r="1511" spans="1:11" x14ac:dyDescent="0.25">
      <c r="A1511" t="s">
        <v>106</v>
      </c>
      <c r="B1511" t="s">
        <v>20</v>
      </c>
      <c r="C1511" t="s">
        <v>7</v>
      </c>
      <c r="D1511">
        <v>176748.72</v>
      </c>
      <c r="E1511">
        <v>172901.22</v>
      </c>
      <c r="F1511">
        <v>43</v>
      </c>
      <c r="G1511">
        <v>176748.72</v>
      </c>
      <c r="H1511">
        <v>172901.22</v>
      </c>
      <c r="J1511" s="31">
        <f>VLOOKUP(Datos[[#This Row],[Mes]],$M$2:$N$13,2,FALSE)</f>
        <v>44652</v>
      </c>
      <c r="K1511" s="31" t="str">
        <f>VLOOKUP(Datos[[#This Row],[Region]],$P$7:$S$61,4,FALSE)</f>
        <v>43 - Tarragona</v>
      </c>
    </row>
    <row r="1512" spans="1:11" x14ac:dyDescent="0.25">
      <c r="A1512" t="s">
        <v>106</v>
      </c>
      <c r="B1512" t="s">
        <v>20</v>
      </c>
      <c r="C1512" t="s">
        <v>8</v>
      </c>
      <c r="D1512">
        <v>202185.1</v>
      </c>
      <c r="E1512">
        <v>185351.03</v>
      </c>
      <c r="F1512">
        <v>43</v>
      </c>
      <c r="G1512">
        <v>202185.1</v>
      </c>
      <c r="H1512">
        <v>185351.03</v>
      </c>
      <c r="J1512" s="31">
        <f>VLOOKUP(Datos[[#This Row],[Mes]],$M$2:$N$13,2,FALSE)</f>
        <v>44682</v>
      </c>
      <c r="K1512" s="31" t="str">
        <f>VLOOKUP(Datos[[#This Row],[Region]],$P$7:$S$61,4,FALSE)</f>
        <v>43 - Tarragona</v>
      </c>
    </row>
    <row r="1513" spans="1:11" x14ac:dyDescent="0.25">
      <c r="A1513" t="s">
        <v>106</v>
      </c>
      <c r="B1513" t="s">
        <v>20</v>
      </c>
      <c r="C1513" t="s">
        <v>9</v>
      </c>
      <c r="D1513">
        <v>199593.49000000002</v>
      </c>
      <c r="E1513">
        <v>170488.1</v>
      </c>
      <c r="F1513">
        <v>43</v>
      </c>
      <c r="G1513">
        <v>199593.49000000002</v>
      </c>
      <c r="H1513">
        <v>170488.1</v>
      </c>
      <c r="J1513" s="31">
        <f>VLOOKUP(Datos[[#This Row],[Mes]],$M$2:$N$13,2,FALSE)</f>
        <v>44713</v>
      </c>
      <c r="K1513" s="31" t="str">
        <f>VLOOKUP(Datos[[#This Row],[Region]],$P$7:$S$61,4,FALSE)</f>
        <v>43 - Tarragona</v>
      </c>
    </row>
    <row r="1514" spans="1:11" x14ac:dyDescent="0.25">
      <c r="A1514" t="s">
        <v>87</v>
      </c>
      <c r="B1514" t="s">
        <v>20</v>
      </c>
      <c r="C1514" t="s">
        <v>4</v>
      </c>
      <c r="D1514">
        <v>14139.82</v>
      </c>
      <c r="E1514">
        <v>13617.04</v>
      </c>
      <c r="F1514">
        <v>44</v>
      </c>
      <c r="G1514">
        <v>14139.82</v>
      </c>
      <c r="H1514">
        <v>13617.04</v>
      </c>
      <c r="J1514" s="31">
        <f>VLOOKUP(Datos[[#This Row],[Mes]],$M$2:$N$13,2,FALSE)</f>
        <v>44562</v>
      </c>
      <c r="K1514" s="31" t="str">
        <f>VLOOKUP(Datos[[#This Row],[Region]],$P$7:$S$61,4,FALSE)</f>
        <v>44 - Teruel</v>
      </c>
    </row>
    <row r="1515" spans="1:11" x14ac:dyDescent="0.25">
      <c r="A1515" t="s">
        <v>87</v>
      </c>
      <c r="B1515" t="s">
        <v>20</v>
      </c>
      <c r="C1515" t="s">
        <v>5</v>
      </c>
      <c r="D1515">
        <v>5083.2199999999993</v>
      </c>
      <c r="E1515">
        <v>4891.7699999999995</v>
      </c>
      <c r="F1515">
        <v>44</v>
      </c>
      <c r="G1515">
        <v>5083.2199999999993</v>
      </c>
      <c r="H1515">
        <v>4891.7699999999995</v>
      </c>
      <c r="J1515" s="31">
        <f>VLOOKUP(Datos[[#This Row],[Mes]],$M$2:$N$13,2,FALSE)</f>
        <v>44593</v>
      </c>
      <c r="K1515" s="31" t="str">
        <f>VLOOKUP(Datos[[#This Row],[Region]],$P$7:$S$61,4,FALSE)</f>
        <v>44 - Teruel</v>
      </c>
    </row>
    <row r="1516" spans="1:11" x14ac:dyDescent="0.25">
      <c r="A1516" t="s">
        <v>87</v>
      </c>
      <c r="B1516" t="s">
        <v>20</v>
      </c>
      <c r="C1516" t="s">
        <v>6</v>
      </c>
      <c r="D1516">
        <v>34113.08</v>
      </c>
      <c r="E1516">
        <v>33070.35</v>
      </c>
      <c r="F1516">
        <v>44</v>
      </c>
      <c r="G1516">
        <v>34113.08</v>
      </c>
      <c r="H1516">
        <v>33070.35</v>
      </c>
      <c r="J1516" s="31">
        <f>VLOOKUP(Datos[[#This Row],[Mes]],$M$2:$N$13,2,FALSE)</f>
        <v>44621</v>
      </c>
      <c r="K1516" s="31" t="str">
        <f>VLOOKUP(Datos[[#This Row],[Region]],$P$7:$S$61,4,FALSE)</f>
        <v>44 - Teruel</v>
      </c>
    </row>
    <row r="1517" spans="1:11" x14ac:dyDescent="0.25">
      <c r="A1517" t="s">
        <v>87</v>
      </c>
      <c r="B1517" t="s">
        <v>20</v>
      </c>
      <c r="C1517" t="s">
        <v>7</v>
      </c>
      <c r="D1517">
        <v>15507.77</v>
      </c>
      <c r="E1517">
        <v>15000.349999999999</v>
      </c>
      <c r="F1517">
        <v>44</v>
      </c>
      <c r="G1517">
        <v>15507.77</v>
      </c>
      <c r="H1517">
        <v>15000.349999999999</v>
      </c>
      <c r="J1517" s="31">
        <f>VLOOKUP(Datos[[#This Row],[Mes]],$M$2:$N$13,2,FALSE)</f>
        <v>44652</v>
      </c>
      <c r="K1517" s="31" t="str">
        <f>VLOOKUP(Datos[[#This Row],[Region]],$P$7:$S$61,4,FALSE)</f>
        <v>44 - Teruel</v>
      </c>
    </row>
    <row r="1518" spans="1:11" x14ac:dyDescent="0.25">
      <c r="A1518" t="s">
        <v>87</v>
      </c>
      <c r="B1518" t="s">
        <v>20</v>
      </c>
      <c r="C1518" t="s">
        <v>8</v>
      </c>
      <c r="D1518">
        <v>3300.69</v>
      </c>
      <c r="E1518">
        <v>3167.42</v>
      </c>
      <c r="F1518">
        <v>44</v>
      </c>
      <c r="G1518">
        <v>3300.69</v>
      </c>
      <c r="H1518">
        <v>3167.42</v>
      </c>
      <c r="J1518" s="31">
        <f>VLOOKUP(Datos[[#This Row],[Mes]],$M$2:$N$13,2,FALSE)</f>
        <v>44682</v>
      </c>
      <c r="K1518" s="31" t="str">
        <f>VLOOKUP(Datos[[#This Row],[Region]],$P$7:$S$61,4,FALSE)</f>
        <v>44 - Teruel</v>
      </c>
    </row>
    <row r="1519" spans="1:11" x14ac:dyDescent="0.25">
      <c r="A1519" t="s">
        <v>87</v>
      </c>
      <c r="B1519" t="s">
        <v>20</v>
      </c>
      <c r="C1519" t="s">
        <v>9</v>
      </c>
      <c r="D1519">
        <v>10622.8</v>
      </c>
      <c r="E1519">
        <v>10205.369999999999</v>
      </c>
      <c r="F1519">
        <v>44</v>
      </c>
      <c r="G1519">
        <v>10622.8</v>
      </c>
      <c r="H1519">
        <v>10205.369999999999</v>
      </c>
      <c r="J1519" s="31">
        <f>VLOOKUP(Datos[[#This Row],[Mes]],$M$2:$N$13,2,FALSE)</f>
        <v>44713</v>
      </c>
      <c r="K1519" s="31" t="str">
        <f>VLOOKUP(Datos[[#This Row],[Region]],$P$7:$S$61,4,FALSE)</f>
        <v>44 - Teruel</v>
      </c>
    </row>
    <row r="1520" spans="1:11" x14ac:dyDescent="0.25">
      <c r="A1520" t="s">
        <v>86</v>
      </c>
      <c r="B1520" t="s">
        <v>20</v>
      </c>
      <c r="C1520" t="s">
        <v>4</v>
      </c>
      <c r="D1520">
        <v>175851.28</v>
      </c>
      <c r="E1520">
        <v>169598.21</v>
      </c>
      <c r="F1520">
        <v>45</v>
      </c>
      <c r="G1520">
        <v>175851.28</v>
      </c>
      <c r="H1520">
        <v>169598.21</v>
      </c>
      <c r="J1520" s="31">
        <f>VLOOKUP(Datos[[#This Row],[Mes]],$M$2:$N$13,2,FALSE)</f>
        <v>44562</v>
      </c>
      <c r="K1520" s="31" t="str">
        <f>VLOOKUP(Datos[[#This Row],[Region]],$P$7:$S$61,4,FALSE)</f>
        <v>45 - Toledo</v>
      </c>
    </row>
    <row r="1521" spans="1:11" x14ac:dyDescent="0.25">
      <c r="A1521" t="s">
        <v>86</v>
      </c>
      <c r="B1521" t="s">
        <v>20</v>
      </c>
      <c r="C1521" t="s">
        <v>5</v>
      </c>
      <c r="D1521">
        <v>118050.52</v>
      </c>
      <c r="E1521">
        <v>113252.34999999999</v>
      </c>
      <c r="F1521">
        <v>45</v>
      </c>
      <c r="G1521">
        <v>118050.52</v>
      </c>
      <c r="H1521">
        <v>113252.34999999999</v>
      </c>
      <c r="J1521" s="31">
        <f>VLOOKUP(Datos[[#This Row],[Mes]],$M$2:$N$13,2,FALSE)</f>
        <v>44593</v>
      </c>
      <c r="K1521" s="31" t="str">
        <f>VLOOKUP(Datos[[#This Row],[Region]],$P$7:$S$61,4,FALSE)</f>
        <v>45 - Toledo</v>
      </c>
    </row>
    <row r="1522" spans="1:11" x14ac:dyDescent="0.25">
      <c r="A1522" t="s">
        <v>86</v>
      </c>
      <c r="B1522" t="s">
        <v>20</v>
      </c>
      <c r="C1522" t="s">
        <v>6</v>
      </c>
      <c r="D1522">
        <v>142712.97</v>
      </c>
      <c r="E1522">
        <v>136818.42000000001</v>
      </c>
      <c r="F1522">
        <v>45</v>
      </c>
      <c r="G1522">
        <v>142712.97</v>
      </c>
      <c r="H1522">
        <v>136818.42000000001</v>
      </c>
      <c r="J1522" s="31">
        <f>VLOOKUP(Datos[[#This Row],[Mes]],$M$2:$N$13,2,FALSE)</f>
        <v>44621</v>
      </c>
      <c r="K1522" s="31" t="str">
        <f>VLOOKUP(Datos[[#This Row],[Region]],$P$7:$S$61,4,FALSE)</f>
        <v>45 - Toledo</v>
      </c>
    </row>
    <row r="1523" spans="1:11" x14ac:dyDescent="0.25">
      <c r="A1523" t="s">
        <v>86</v>
      </c>
      <c r="B1523" t="s">
        <v>20</v>
      </c>
      <c r="C1523" t="s">
        <v>7</v>
      </c>
      <c r="D1523">
        <v>122784.55</v>
      </c>
      <c r="E1523">
        <v>118358.43</v>
      </c>
      <c r="F1523">
        <v>45</v>
      </c>
      <c r="G1523">
        <v>122784.55</v>
      </c>
      <c r="H1523">
        <v>118358.43</v>
      </c>
      <c r="J1523" s="31">
        <f>VLOOKUP(Datos[[#This Row],[Mes]],$M$2:$N$13,2,FALSE)</f>
        <v>44652</v>
      </c>
      <c r="K1523" s="31" t="str">
        <f>VLOOKUP(Datos[[#This Row],[Region]],$P$7:$S$61,4,FALSE)</f>
        <v>45 - Toledo</v>
      </c>
    </row>
    <row r="1524" spans="1:11" x14ac:dyDescent="0.25">
      <c r="A1524" t="s">
        <v>86</v>
      </c>
      <c r="B1524" t="s">
        <v>20</v>
      </c>
      <c r="C1524" t="s">
        <v>8</v>
      </c>
      <c r="D1524">
        <v>136579.84</v>
      </c>
      <c r="E1524">
        <v>131391.85</v>
      </c>
      <c r="F1524">
        <v>45</v>
      </c>
      <c r="G1524">
        <v>136579.84</v>
      </c>
      <c r="H1524">
        <v>131391.85</v>
      </c>
      <c r="J1524" s="31">
        <f>VLOOKUP(Datos[[#This Row],[Mes]],$M$2:$N$13,2,FALSE)</f>
        <v>44682</v>
      </c>
      <c r="K1524" s="31" t="str">
        <f>VLOOKUP(Datos[[#This Row],[Region]],$P$7:$S$61,4,FALSE)</f>
        <v>45 - Toledo</v>
      </c>
    </row>
    <row r="1525" spans="1:11" x14ac:dyDescent="0.25">
      <c r="A1525" t="s">
        <v>86</v>
      </c>
      <c r="B1525" t="s">
        <v>20</v>
      </c>
      <c r="C1525" t="s">
        <v>9</v>
      </c>
      <c r="D1525">
        <v>135397.25</v>
      </c>
      <c r="E1525">
        <v>130578.4</v>
      </c>
      <c r="F1525">
        <v>45</v>
      </c>
      <c r="G1525">
        <v>135397.25</v>
      </c>
      <c r="H1525">
        <v>130578.4</v>
      </c>
      <c r="J1525" s="31">
        <f>VLOOKUP(Datos[[#This Row],[Mes]],$M$2:$N$13,2,FALSE)</f>
        <v>44713</v>
      </c>
      <c r="K1525" s="31" t="str">
        <f>VLOOKUP(Datos[[#This Row],[Region]],$P$7:$S$61,4,FALSE)</f>
        <v>45 - Toledo</v>
      </c>
    </row>
    <row r="1526" spans="1:11" x14ac:dyDescent="0.25">
      <c r="A1526" t="s">
        <v>110</v>
      </c>
      <c r="B1526" t="s">
        <v>20</v>
      </c>
      <c r="C1526" t="s">
        <v>4</v>
      </c>
      <c r="D1526">
        <v>157145.81</v>
      </c>
      <c r="E1526">
        <v>149416.80000000002</v>
      </c>
      <c r="F1526">
        <v>46</v>
      </c>
      <c r="G1526">
        <v>157145.81</v>
      </c>
      <c r="H1526">
        <v>149416.80000000002</v>
      </c>
      <c r="J1526" s="31">
        <f>VLOOKUP(Datos[[#This Row],[Mes]],$M$2:$N$13,2,FALSE)</f>
        <v>44562</v>
      </c>
      <c r="K1526" s="31" t="str">
        <f>VLOOKUP(Datos[[#This Row],[Region]],$P$7:$S$61,4,FALSE)</f>
        <v>46 - Valencia/València</v>
      </c>
    </row>
    <row r="1527" spans="1:11" x14ac:dyDescent="0.25">
      <c r="A1527" t="s">
        <v>110</v>
      </c>
      <c r="B1527" t="s">
        <v>20</v>
      </c>
      <c r="C1527" t="s">
        <v>5</v>
      </c>
      <c r="D1527">
        <v>119316.53</v>
      </c>
      <c r="E1527">
        <v>112627.9</v>
      </c>
      <c r="F1527">
        <v>46</v>
      </c>
      <c r="G1527">
        <v>119316.53</v>
      </c>
      <c r="H1527">
        <v>112627.9</v>
      </c>
      <c r="J1527" s="31">
        <f>VLOOKUP(Datos[[#This Row],[Mes]],$M$2:$N$13,2,FALSE)</f>
        <v>44593</v>
      </c>
      <c r="K1527" s="31" t="str">
        <f>VLOOKUP(Datos[[#This Row],[Region]],$P$7:$S$61,4,FALSE)</f>
        <v>46 - Valencia/València</v>
      </c>
    </row>
    <row r="1528" spans="1:11" x14ac:dyDescent="0.25">
      <c r="A1528" t="s">
        <v>110</v>
      </c>
      <c r="B1528" t="s">
        <v>20</v>
      </c>
      <c r="C1528" t="s">
        <v>6</v>
      </c>
      <c r="D1528">
        <v>147446.78</v>
      </c>
      <c r="E1528">
        <v>140229.17000000001</v>
      </c>
      <c r="F1528">
        <v>46</v>
      </c>
      <c r="G1528">
        <v>147446.78</v>
      </c>
      <c r="H1528">
        <v>140229.17000000001</v>
      </c>
      <c r="J1528" s="31">
        <f>VLOOKUP(Datos[[#This Row],[Mes]],$M$2:$N$13,2,FALSE)</f>
        <v>44621</v>
      </c>
      <c r="K1528" s="31" t="str">
        <f>VLOOKUP(Datos[[#This Row],[Region]],$P$7:$S$61,4,FALSE)</f>
        <v>46 - Valencia/València</v>
      </c>
    </row>
    <row r="1529" spans="1:11" x14ac:dyDescent="0.25">
      <c r="A1529" t="s">
        <v>110</v>
      </c>
      <c r="B1529" t="s">
        <v>20</v>
      </c>
      <c r="C1529" t="s">
        <v>7</v>
      </c>
      <c r="D1529">
        <v>128966.21</v>
      </c>
      <c r="E1529">
        <v>124035.96</v>
      </c>
      <c r="F1529">
        <v>46</v>
      </c>
      <c r="G1529">
        <v>128966.21</v>
      </c>
      <c r="H1529">
        <v>124035.96</v>
      </c>
      <c r="J1529" s="31">
        <f>VLOOKUP(Datos[[#This Row],[Mes]],$M$2:$N$13,2,FALSE)</f>
        <v>44652</v>
      </c>
      <c r="K1529" s="31" t="str">
        <f>VLOOKUP(Datos[[#This Row],[Region]],$P$7:$S$61,4,FALSE)</f>
        <v>46 - Valencia/València</v>
      </c>
    </row>
    <row r="1530" spans="1:11" x14ac:dyDescent="0.25">
      <c r="A1530" t="s">
        <v>110</v>
      </c>
      <c r="B1530" t="s">
        <v>20</v>
      </c>
      <c r="C1530" t="s">
        <v>8</v>
      </c>
      <c r="D1530">
        <v>93016.08</v>
      </c>
      <c r="E1530">
        <v>89460.540000000008</v>
      </c>
      <c r="F1530">
        <v>46</v>
      </c>
      <c r="G1530">
        <v>93016.08</v>
      </c>
      <c r="H1530">
        <v>89460.540000000008</v>
      </c>
      <c r="J1530" s="31">
        <f>VLOOKUP(Datos[[#This Row],[Mes]],$M$2:$N$13,2,FALSE)</f>
        <v>44682</v>
      </c>
      <c r="K1530" s="31" t="str">
        <f>VLOOKUP(Datos[[#This Row],[Region]],$P$7:$S$61,4,FALSE)</f>
        <v>46 - Valencia/València</v>
      </c>
    </row>
    <row r="1531" spans="1:11" x14ac:dyDescent="0.25">
      <c r="A1531" t="s">
        <v>110</v>
      </c>
      <c r="B1531" t="s">
        <v>20</v>
      </c>
      <c r="C1531" t="s">
        <v>9</v>
      </c>
      <c r="D1531">
        <v>129334.85</v>
      </c>
      <c r="E1531">
        <v>125066.31</v>
      </c>
      <c r="F1531">
        <v>46</v>
      </c>
      <c r="G1531">
        <v>129334.85</v>
      </c>
      <c r="H1531">
        <v>125066.31</v>
      </c>
      <c r="J1531" s="31">
        <f>VLOOKUP(Datos[[#This Row],[Mes]],$M$2:$N$13,2,FALSE)</f>
        <v>44713</v>
      </c>
      <c r="K1531" s="31" t="str">
        <f>VLOOKUP(Datos[[#This Row],[Region]],$P$7:$S$61,4,FALSE)</f>
        <v>46 - Valencia/València</v>
      </c>
    </row>
    <row r="1532" spans="1:11" x14ac:dyDescent="0.25">
      <c r="A1532" t="s">
        <v>85</v>
      </c>
      <c r="B1532" t="s">
        <v>20</v>
      </c>
      <c r="C1532" t="s">
        <v>4</v>
      </c>
      <c r="D1532">
        <v>53944.71</v>
      </c>
      <c r="E1532">
        <v>51732.28</v>
      </c>
      <c r="F1532">
        <v>47</v>
      </c>
      <c r="G1532">
        <v>53944.71</v>
      </c>
      <c r="H1532">
        <v>51732.28</v>
      </c>
      <c r="J1532" s="31">
        <f>VLOOKUP(Datos[[#This Row],[Mes]],$M$2:$N$13,2,FALSE)</f>
        <v>44562</v>
      </c>
      <c r="K1532" s="31" t="str">
        <f>VLOOKUP(Datos[[#This Row],[Region]],$P$7:$S$61,4,FALSE)</f>
        <v>47 - Valladolid</v>
      </c>
    </row>
    <row r="1533" spans="1:11" x14ac:dyDescent="0.25">
      <c r="A1533" t="s">
        <v>85</v>
      </c>
      <c r="B1533" t="s">
        <v>20</v>
      </c>
      <c r="C1533" t="s">
        <v>5</v>
      </c>
      <c r="D1533">
        <v>42096.83</v>
      </c>
      <c r="E1533">
        <v>40296.51</v>
      </c>
      <c r="F1533">
        <v>47</v>
      </c>
      <c r="G1533">
        <v>42096.83</v>
      </c>
      <c r="H1533">
        <v>40296.51</v>
      </c>
      <c r="J1533" s="31">
        <f>VLOOKUP(Datos[[#This Row],[Mes]],$M$2:$N$13,2,FALSE)</f>
        <v>44593</v>
      </c>
      <c r="K1533" s="31" t="str">
        <f>VLOOKUP(Datos[[#This Row],[Region]],$P$7:$S$61,4,FALSE)</f>
        <v>47 - Valladolid</v>
      </c>
    </row>
    <row r="1534" spans="1:11" x14ac:dyDescent="0.25">
      <c r="A1534" t="s">
        <v>85</v>
      </c>
      <c r="B1534" t="s">
        <v>20</v>
      </c>
      <c r="C1534" t="s">
        <v>6</v>
      </c>
      <c r="D1534">
        <v>34469.370000000003</v>
      </c>
      <c r="E1534">
        <v>32947.78</v>
      </c>
      <c r="F1534">
        <v>47</v>
      </c>
      <c r="G1534">
        <v>34469.370000000003</v>
      </c>
      <c r="H1534">
        <v>32947.78</v>
      </c>
      <c r="J1534" s="31">
        <f>VLOOKUP(Datos[[#This Row],[Mes]],$M$2:$N$13,2,FALSE)</f>
        <v>44621</v>
      </c>
      <c r="K1534" s="31" t="str">
        <f>VLOOKUP(Datos[[#This Row],[Region]],$P$7:$S$61,4,FALSE)</f>
        <v>47 - Valladolid</v>
      </c>
    </row>
    <row r="1535" spans="1:11" x14ac:dyDescent="0.25">
      <c r="A1535" t="s">
        <v>85</v>
      </c>
      <c r="B1535" t="s">
        <v>20</v>
      </c>
      <c r="C1535" t="s">
        <v>7</v>
      </c>
      <c r="D1535">
        <v>29889.38</v>
      </c>
      <c r="E1535">
        <v>28499.47</v>
      </c>
      <c r="F1535">
        <v>47</v>
      </c>
      <c r="G1535">
        <v>29889.38</v>
      </c>
      <c r="H1535">
        <v>28499.47</v>
      </c>
      <c r="J1535" s="31">
        <f>VLOOKUP(Datos[[#This Row],[Mes]],$M$2:$N$13,2,FALSE)</f>
        <v>44652</v>
      </c>
      <c r="K1535" s="31" t="str">
        <f>VLOOKUP(Datos[[#This Row],[Region]],$P$7:$S$61,4,FALSE)</f>
        <v>47 - Valladolid</v>
      </c>
    </row>
    <row r="1536" spans="1:11" x14ac:dyDescent="0.25">
      <c r="A1536" t="s">
        <v>85</v>
      </c>
      <c r="B1536" t="s">
        <v>20</v>
      </c>
      <c r="C1536" t="s">
        <v>8</v>
      </c>
      <c r="D1536">
        <v>55947.63</v>
      </c>
      <c r="E1536">
        <v>53628.36</v>
      </c>
      <c r="F1536">
        <v>47</v>
      </c>
      <c r="G1536">
        <v>55947.63</v>
      </c>
      <c r="H1536">
        <v>53628.36</v>
      </c>
      <c r="J1536" s="31">
        <f>VLOOKUP(Datos[[#This Row],[Mes]],$M$2:$N$13,2,FALSE)</f>
        <v>44682</v>
      </c>
      <c r="K1536" s="31" t="str">
        <f>VLOOKUP(Datos[[#This Row],[Region]],$P$7:$S$61,4,FALSE)</f>
        <v>47 - Valladolid</v>
      </c>
    </row>
    <row r="1537" spans="1:11" x14ac:dyDescent="0.25">
      <c r="A1537" t="s">
        <v>85</v>
      </c>
      <c r="B1537" t="s">
        <v>20</v>
      </c>
      <c r="C1537" t="s">
        <v>9</v>
      </c>
      <c r="D1537">
        <v>49835.48</v>
      </c>
      <c r="E1537">
        <v>47644.83</v>
      </c>
      <c r="F1537">
        <v>47</v>
      </c>
      <c r="G1537">
        <v>49835.48</v>
      </c>
      <c r="H1537">
        <v>47644.83</v>
      </c>
      <c r="J1537" s="31">
        <f>VLOOKUP(Datos[[#This Row],[Mes]],$M$2:$N$13,2,FALSE)</f>
        <v>44713</v>
      </c>
      <c r="K1537" s="31" t="str">
        <f>VLOOKUP(Datos[[#This Row],[Region]],$P$7:$S$61,4,FALSE)</f>
        <v>47 - Valladolid</v>
      </c>
    </row>
    <row r="1538" spans="1:11" x14ac:dyDescent="0.25">
      <c r="A1538" t="s">
        <v>73</v>
      </c>
      <c r="B1538" t="s">
        <v>20</v>
      </c>
      <c r="C1538" t="s">
        <v>4</v>
      </c>
      <c r="D1538">
        <v>399390.5</v>
      </c>
      <c r="E1538">
        <v>386439.24</v>
      </c>
      <c r="F1538">
        <v>48</v>
      </c>
      <c r="G1538">
        <v>399390.5</v>
      </c>
      <c r="H1538">
        <v>386439.24</v>
      </c>
      <c r="J1538" s="31">
        <f>VLOOKUP(Datos[[#This Row],[Mes]],$M$2:$N$13,2,FALSE)</f>
        <v>44562</v>
      </c>
      <c r="K1538" s="31" t="str">
        <f>VLOOKUP(Datos[[#This Row],[Region]],$P$7:$S$61,4,FALSE)</f>
        <v>48 - Bizkaia</v>
      </c>
    </row>
    <row r="1539" spans="1:11" x14ac:dyDescent="0.25">
      <c r="A1539" t="s">
        <v>73</v>
      </c>
      <c r="B1539" t="s">
        <v>20</v>
      </c>
      <c r="C1539" t="s">
        <v>5</v>
      </c>
      <c r="D1539">
        <v>253058.78</v>
      </c>
      <c r="E1539">
        <v>244175.83</v>
      </c>
      <c r="F1539">
        <v>48</v>
      </c>
      <c r="G1539">
        <v>253058.78</v>
      </c>
      <c r="H1539">
        <v>244175.83</v>
      </c>
      <c r="J1539" s="31">
        <f>VLOOKUP(Datos[[#This Row],[Mes]],$M$2:$N$13,2,FALSE)</f>
        <v>44593</v>
      </c>
      <c r="K1539" s="31" t="str">
        <f>VLOOKUP(Datos[[#This Row],[Region]],$P$7:$S$61,4,FALSE)</f>
        <v>48 - Bizkaia</v>
      </c>
    </row>
    <row r="1540" spans="1:11" x14ac:dyDescent="0.25">
      <c r="A1540" t="s">
        <v>73</v>
      </c>
      <c r="B1540" t="s">
        <v>20</v>
      </c>
      <c r="C1540" t="s">
        <v>6</v>
      </c>
      <c r="D1540">
        <v>248378.37</v>
      </c>
      <c r="E1540">
        <v>240324.00999999998</v>
      </c>
      <c r="F1540">
        <v>48</v>
      </c>
      <c r="G1540">
        <v>248378.37</v>
      </c>
      <c r="H1540">
        <v>240324.00999999998</v>
      </c>
      <c r="J1540" s="31">
        <f>VLOOKUP(Datos[[#This Row],[Mes]],$M$2:$N$13,2,FALSE)</f>
        <v>44621</v>
      </c>
      <c r="K1540" s="31" t="str">
        <f>VLOOKUP(Datos[[#This Row],[Region]],$P$7:$S$61,4,FALSE)</f>
        <v>48 - Bizkaia</v>
      </c>
    </row>
    <row r="1541" spans="1:11" x14ac:dyDescent="0.25">
      <c r="A1541" t="s">
        <v>73</v>
      </c>
      <c r="B1541" t="s">
        <v>20</v>
      </c>
      <c r="C1541" t="s">
        <v>7</v>
      </c>
      <c r="D1541">
        <v>228432.50999999998</v>
      </c>
      <c r="E1541">
        <v>222540.85</v>
      </c>
      <c r="F1541">
        <v>48</v>
      </c>
      <c r="G1541">
        <v>228432.50999999998</v>
      </c>
      <c r="H1541">
        <v>222540.85</v>
      </c>
      <c r="J1541" s="31">
        <f>VLOOKUP(Datos[[#This Row],[Mes]],$M$2:$N$13,2,FALSE)</f>
        <v>44652</v>
      </c>
      <c r="K1541" s="31" t="str">
        <f>VLOOKUP(Datos[[#This Row],[Region]],$P$7:$S$61,4,FALSE)</f>
        <v>48 - Bizkaia</v>
      </c>
    </row>
    <row r="1542" spans="1:11" x14ac:dyDescent="0.25">
      <c r="A1542" t="s">
        <v>73</v>
      </c>
      <c r="B1542" t="s">
        <v>20</v>
      </c>
      <c r="C1542" t="s">
        <v>8</v>
      </c>
      <c r="D1542">
        <v>237682.99000000002</v>
      </c>
      <c r="E1542">
        <v>232434.22999999998</v>
      </c>
      <c r="F1542">
        <v>48</v>
      </c>
      <c r="G1542">
        <v>237682.99000000002</v>
      </c>
      <c r="H1542">
        <v>232434.22999999998</v>
      </c>
      <c r="J1542" s="31">
        <f>VLOOKUP(Datos[[#This Row],[Mes]],$M$2:$N$13,2,FALSE)</f>
        <v>44682</v>
      </c>
      <c r="K1542" s="31" t="str">
        <f>VLOOKUP(Datos[[#This Row],[Region]],$P$7:$S$61,4,FALSE)</f>
        <v>48 - Bizkaia</v>
      </c>
    </row>
    <row r="1543" spans="1:11" x14ac:dyDescent="0.25">
      <c r="A1543" t="s">
        <v>73</v>
      </c>
      <c r="B1543" t="s">
        <v>20</v>
      </c>
      <c r="C1543" t="s">
        <v>9</v>
      </c>
      <c r="D1543">
        <v>299860.96999999997</v>
      </c>
      <c r="E1543">
        <v>290883.57</v>
      </c>
      <c r="F1543">
        <v>48</v>
      </c>
      <c r="G1543">
        <v>299860.96999999997</v>
      </c>
      <c r="H1543">
        <v>290883.57</v>
      </c>
      <c r="J1543" s="31">
        <f>VLOOKUP(Datos[[#This Row],[Mes]],$M$2:$N$13,2,FALSE)</f>
        <v>44713</v>
      </c>
      <c r="K1543" s="31" t="str">
        <f>VLOOKUP(Datos[[#This Row],[Region]],$P$7:$S$61,4,FALSE)</f>
        <v>48 - Bizkaia</v>
      </c>
    </row>
    <row r="1544" spans="1:11" x14ac:dyDescent="0.25">
      <c r="A1544" t="s">
        <v>84</v>
      </c>
      <c r="B1544" t="s">
        <v>20</v>
      </c>
      <c r="C1544" t="s">
        <v>4</v>
      </c>
      <c r="D1544">
        <v>5405</v>
      </c>
      <c r="E1544">
        <v>5222.5</v>
      </c>
      <c r="F1544">
        <v>49</v>
      </c>
      <c r="G1544">
        <v>5405</v>
      </c>
      <c r="H1544">
        <v>5222.5</v>
      </c>
      <c r="J1544" s="31">
        <f>VLOOKUP(Datos[[#This Row],[Mes]],$M$2:$N$13,2,FALSE)</f>
        <v>44562</v>
      </c>
      <c r="K1544" s="31" t="str">
        <f>VLOOKUP(Datos[[#This Row],[Region]],$P$7:$S$61,4,FALSE)</f>
        <v>49 - Zamora</v>
      </c>
    </row>
    <row r="1545" spans="1:11" x14ac:dyDescent="0.25">
      <c r="A1545" t="s">
        <v>84</v>
      </c>
      <c r="B1545" t="s">
        <v>20</v>
      </c>
      <c r="C1545" t="s">
        <v>5</v>
      </c>
      <c r="D1545">
        <v>2392.8000000000002</v>
      </c>
      <c r="E1545">
        <v>2222.5100000000002</v>
      </c>
      <c r="F1545">
        <v>49</v>
      </c>
      <c r="G1545">
        <v>2392.8000000000002</v>
      </c>
      <c r="H1545">
        <v>2222.5100000000002</v>
      </c>
      <c r="J1545" s="31">
        <f>VLOOKUP(Datos[[#This Row],[Mes]],$M$2:$N$13,2,FALSE)</f>
        <v>44593</v>
      </c>
      <c r="K1545" s="31" t="str">
        <f>VLOOKUP(Datos[[#This Row],[Region]],$P$7:$S$61,4,FALSE)</f>
        <v>49 - Zamora</v>
      </c>
    </row>
    <row r="1546" spans="1:11" x14ac:dyDescent="0.25">
      <c r="A1546" t="s">
        <v>84</v>
      </c>
      <c r="B1546" t="s">
        <v>20</v>
      </c>
      <c r="C1546" t="s">
        <v>6</v>
      </c>
      <c r="D1546">
        <v>1509</v>
      </c>
      <c r="E1546">
        <v>1450.41</v>
      </c>
      <c r="F1546">
        <v>49</v>
      </c>
      <c r="G1546">
        <v>1509</v>
      </c>
      <c r="H1546">
        <v>1450.41</v>
      </c>
      <c r="J1546" s="31">
        <f>VLOOKUP(Datos[[#This Row],[Mes]],$M$2:$N$13,2,FALSE)</f>
        <v>44621</v>
      </c>
      <c r="K1546" s="31" t="str">
        <f>VLOOKUP(Datos[[#This Row],[Region]],$P$7:$S$61,4,FALSE)</f>
        <v>49 - Zamora</v>
      </c>
    </row>
    <row r="1547" spans="1:11" x14ac:dyDescent="0.25">
      <c r="A1547" t="s">
        <v>84</v>
      </c>
      <c r="B1547" t="s">
        <v>20</v>
      </c>
      <c r="C1547" t="s">
        <v>7</v>
      </c>
      <c r="D1547">
        <v>202.98</v>
      </c>
      <c r="E1547">
        <v>197.86</v>
      </c>
      <c r="F1547">
        <v>49</v>
      </c>
      <c r="G1547">
        <v>202.98</v>
      </c>
      <c r="H1547">
        <v>197.86</v>
      </c>
      <c r="J1547" s="31">
        <f>VLOOKUP(Datos[[#This Row],[Mes]],$M$2:$N$13,2,FALSE)</f>
        <v>44652</v>
      </c>
      <c r="K1547" s="31" t="str">
        <f>VLOOKUP(Datos[[#This Row],[Region]],$P$7:$S$61,4,FALSE)</f>
        <v>49 - Zamora</v>
      </c>
    </row>
    <row r="1548" spans="1:11" x14ac:dyDescent="0.25">
      <c r="A1548" t="s">
        <v>84</v>
      </c>
      <c r="B1548" t="s">
        <v>20</v>
      </c>
      <c r="C1548" t="s">
        <v>8</v>
      </c>
      <c r="D1548">
        <v>485</v>
      </c>
      <c r="E1548">
        <v>477</v>
      </c>
      <c r="F1548">
        <v>49</v>
      </c>
      <c r="G1548">
        <v>485</v>
      </c>
      <c r="H1548">
        <v>477</v>
      </c>
      <c r="J1548" s="31">
        <f>VLOOKUP(Datos[[#This Row],[Mes]],$M$2:$N$13,2,FALSE)</f>
        <v>44682</v>
      </c>
      <c r="K1548" s="31" t="str">
        <f>VLOOKUP(Datos[[#This Row],[Region]],$P$7:$S$61,4,FALSE)</f>
        <v>49 - Zamora</v>
      </c>
    </row>
    <row r="1549" spans="1:11" x14ac:dyDescent="0.25">
      <c r="A1549" t="s">
        <v>84</v>
      </c>
      <c r="B1549" t="s">
        <v>20</v>
      </c>
      <c r="C1549" t="s">
        <v>9</v>
      </c>
      <c r="D1549">
        <v>828.4</v>
      </c>
      <c r="E1549">
        <v>808.6</v>
      </c>
      <c r="F1549">
        <v>49</v>
      </c>
      <c r="G1549">
        <v>828.4</v>
      </c>
      <c r="H1549">
        <v>808.6</v>
      </c>
      <c r="J1549" s="31">
        <f>VLOOKUP(Datos[[#This Row],[Mes]],$M$2:$N$13,2,FALSE)</f>
        <v>44713</v>
      </c>
      <c r="K1549" s="31" t="str">
        <f>VLOOKUP(Datos[[#This Row],[Region]],$P$7:$S$61,4,FALSE)</f>
        <v>49 - Zamora</v>
      </c>
    </row>
    <row r="1550" spans="1:11" x14ac:dyDescent="0.25">
      <c r="A1550" t="s">
        <v>62</v>
      </c>
      <c r="B1550" t="s">
        <v>20</v>
      </c>
      <c r="C1550" t="s">
        <v>4</v>
      </c>
      <c r="D1550">
        <v>272117.57</v>
      </c>
      <c r="E1550">
        <v>263943.46999999997</v>
      </c>
      <c r="F1550">
        <v>50</v>
      </c>
      <c r="G1550">
        <v>272117.57</v>
      </c>
      <c r="H1550">
        <v>263943.46999999997</v>
      </c>
      <c r="J1550" s="31">
        <f>VLOOKUP(Datos[[#This Row],[Mes]],$M$2:$N$13,2,FALSE)</f>
        <v>44562</v>
      </c>
      <c r="K1550" s="31" t="str">
        <f>VLOOKUP(Datos[[#This Row],[Region]],$P$7:$S$61,4,FALSE)</f>
        <v>50 - Zaragoza</v>
      </c>
    </row>
    <row r="1551" spans="1:11" x14ac:dyDescent="0.25">
      <c r="A1551" t="s">
        <v>62</v>
      </c>
      <c r="B1551" t="s">
        <v>20</v>
      </c>
      <c r="C1551" t="s">
        <v>5</v>
      </c>
      <c r="D1551">
        <v>99724.06</v>
      </c>
      <c r="E1551">
        <v>91648.959999999992</v>
      </c>
      <c r="F1551">
        <v>50</v>
      </c>
      <c r="G1551">
        <v>99724.06</v>
      </c>
      <c r="H1551">
        <v>91648.959999999992</v>
      </c>
      <c r="J1551" s="31">
        <f>VLOOKUP(Datos[[#This Row],[Mes]],$M$2:$N$13,2,FALSE)</f>
        <v>44593</v>
      </c>
      <c r="K1551" s="31" t="str">
        <f>VLOOKUP(Datos[[#This Row],[Region]],$P$7:$S$61,4,FALSE)</f>
        <v>50 - Zaragoza</v>
      </c>
    </row>
    <row r="1552" spans="1:11" x14ac:dyDescent="0.25">
      <c r="A1552" t="s">
        <v>62</v>
      </c>
      <c r="B1552" t="s">
        <v>20</v>
      </c>
      <c r="C1552" t="s">
        <v>6</v>
      </c>
      <c r="D1552">
        <v>42990.080000000002</v>
      </c>
      <c r="E1552">
        <v>37977.1</v>
      </c>
      <c r="F1552">
        <v>50</v>
      </c>
      <c r="G1552">
        <v>42990.080000000002</v>
      </c>
      <c r="H1552">
        <v>37977.1</v>
      </c>
      <c r="J1552" s="31">
        <f>VLOOKUP(Datos[[#This Row],[Mes]],$M$2:$N$13,2,FALSE)</f>
        <v>44621</v>
      </c>
      <c r="K1552" s="31" t="str">
        <f>VLOOKUP(Datos[[#This Row],[Region]],$P$7:$S$61,4,FALSE)</f>
        <v>50 - Zaragoza</v>
      </c>
    </row>
    <row r="1553" spans="1:11" x14ac:dyDescent="0.25">
      <c r="A1553" t="s">
        <v>62</v>
      </c>
      <c r="B1553" t="s">
        <v>20</v>
      </c>
      <c r="C1553" t="s">
        <v>7</v>
      </c>
      <c r="D1553">
        <v>34710.93</v>
      </c>
      <c r="E1553">
        <v>31879.4</v>
      </c>
      <c r="F1553">
        <v>50</v>
      </c>
      <c r="G1553">
        <v>34710.93</v>
      </c>
      <c r="H1553">
        <v>31879.4</v>
      </c>
      <c r="J1553" s="31">
        <f>VLOOKUP(Datos[[#This Row],[Mes]],$M$2:$N$13,2,FALSE)</f>
        <v>44652</v>
      </c>
      <c r="K1553" s="31" t="str">
        <f>VLOOKUP(Datos[[#This Row],[Region]],$P$7:$S$61,4,FALSE)</f>
        <v>50 - Zaragoza</v>
      </c>
    </row>
    <row r="1554" spans="1:11" x14ac:dyDescent="0.25">
      <c r="A1554" t="s">
        <v>62</v>
      </c>
      <c r="B1554" t="s">
        <v>20</v>
      </c>
      <c r="C1554" t="s">
        <v>8</v>
      </c>
      <c r="D1554">
        <v>119447.95000000001</v>
      </c>
      <c r="E1554">
        <v>112261.32</v>
      </c>
      <c r="F1554">
        <v>50</v>
      </c>
      <c r="G1554">
        <v>119447.95000000001</v>
      </c>
      <c r="H1554">
        <v>112261.32</v>
      </c>
      <c r="J1554" s="31">
        <f>VLOOKUP(Datos[[#This Row],[Mes]],$M$2:$N$13,2,FALSE)</f>
        <v>44682</v>
      </c>
      <c r="K1554" s="31" t="str">
        <f>VLOOKUP(Datos[[#This Row],[Region]],$P$7:$S$61,4,FALSE)</f>
        <v>50 - Zaragoza</v>
      </c>
    </row>
    <row r="1555" spans="1:11" x14ac:dyDescent="0.25">
      <c r="A1555" t="s">
        <v>62</v>
      </c>
      <c r="B1555" t="s">
        <v>20</v>
      </c>
      <c r="C1555" t="s">
        <v>9</v>
      </c>
      <c r="D1555">
        <v>190924.16999999998</v>
      </c>
      <c r="E1555">
        <v>180284.01</v>
      </c>
      <c r="F1555">
        <v>50</v>
      </c>
      <c r="G1555">
        <v>190924.16999999998</v>
      </c>
      <c r="H1555">
        <v>180284.01</v>
      </c>
      <c r="J1555" s="31">
        <f>VLOOKUP(Datos[[#This Row],[Mes]],$M$2:$N$13,2,FALSE)</f>
        <v>44713</v>
      </c>
      <c r="K1555" s="31" t="str">
        <f>VLOOKUP(Datos[[#This Row],[Region]],$P$7:$S$61,4,FALSE)</f>
        <v>50 - Zaragoza</v>
      </c>
    </row>
    <row r="1556" spans="1:11" x14ac:dyDescent="0.25">
      <c r="A1556" t="s">
        <v>66</v>
      </c>
      <c r="B1556" t="s">
        <v>20</v>
      </c>
      <c r="C1556" t="s">
        <v>4</v>
      </c>
      <c r="D1556">
        <v>17417</v>
      </c>
      <c r="E1556">
        <v>15933</v>
      </c>
      <c r="F1556">
        <v>51</v>
      </c>
      <c r="G1556">
        <v>17417</v>
      </c>
      <c r="H1556">
        <v>15933</v>
      </c>
      <c r="J1556" s="31">
        <f>VLOOKUP(Datos[[#This Row],[Mes]],$M$2:$N$13,2,FALSE)</f>
        <v>44562</v>
      </c>
      <c r="K1556" s="31" t="str">
        <f>VLOOKUP(Datos[[#This Row],[Region]],$P$7:$S$61,4,FALSE)</f>
        <v>51 - Ceuta</v>
      </c>
    </row>
    <row r="1557" spans="1:11" x14ac:dyDescent="0.25">
      <c r="A1557" t="s">
        <v>66</v>
      </c>
      <c r="B1557" t="s">
        <v>20</v>
      </c>
      <c r="C1557" t="s">
        <v>5</v>
      </c>
      <c r="D1557">
        <v>16061</v>
      </c>
      <c r="E1557">
        <v>14685</v>
      </c>
      <c r="F1557">
        <v>51</v>
      </c>
      <c r="G1557">
        <v>16061</v>
      </c>
      <c r="H1557">
        <v>14685</v>
      </c>
      <c r="J1557" s="31">
        <f>VLOOKUP(Datos[[#This Row],[Mes]],$M$2:$N$13,2,FALSE)</f>
        <v>44593</v>
      </c>
      <c r="K1557" s="31" t="str">
        <f>VLOOKUP(Datos[[#This Row],[Region]],$P$7:$S$61,4,FALSE)</f>
        <v>51 - Ceuta</v>
      </c>
    </row>
    <row r="1558" spans="1:11" x14ac:dyDescent="0.25">
      <c r="A1558" t="s">
        <v>66</v>
      </c>
      <c r="B1558" t="s">
        <v>20</v>
      </c>
      <c r="C1558" t="s">
        <v>6</v>
      </c>
      <c r="D1558">
        <v>16848</v>
      </c>
      <c r="E1558">
        <v>15349</v>
      </c>
      <c r="F1558">
        <v>51</v>
      </c>
      <c r="G1558">
        <v>16848</v>
      </c>
      <c r="H1558">
        <v>15349</v>
      </c>
      <c r="J1558" s="31">
        <f>VLOOKUP(Datos[[#This Row],[Mes]],$M$2:$N$13,2,FALSE)</f>
        <v>44621</v>
      </c>
      <c r="K1558" s="31" t="str">
        <f>VLOOKUP(Datos[[#This Row],[Region]],$P$7:$S$61,4,FALSE)</f>
        <v>51 - Ceuta</v>
      </c>
    </row>
    <row r="1559" spans="1:11" x14ac:dyDescent="0.25">
      <c r="A1559" t="s">
        <v>66</v>
      </c>
      <c r="B1559" t="s">
        <v>20</v>
      </c>
      <c r="C1559" t="s">
        <v>7</v>
      </c>
      <c r="D1559">
        <v>15754</v>
      </c>
      <c r="E1559">
        <v>14360</v>
      </c>
      <c r="F1559">
        <v>51</v>
      </c>
      <c r="G1559">
        <v>15754</v>
      </c>
      <c r="H1559">
        <v>14360</v>
      </c>
      <c r="J1559" s="31">
        <f>VLOOKUP(Datos[[#This Row],[Mes]],$M$2:$N$13,2,FALSE)</f>
        <v>44652</v>
      </c>
      <c r="K1559" s="31" t="str">
        <f>VLOOKUP(Datos[[#This Row],[Region]],$P$7:$S$61,4,FALSE)</f>
        <v>51 - Ceuta</v>
      </c>
    </row>
    <row r="1560" spans="1:11" x14ac:dyDescent="0.25">
      <c r="A1560" t="s">
        <v>66</v>
      </c>
      <c r="B1560" t="s">
        <v>20</v>
      </c>
      <c r="C1560" t="s">
        <v>8</v>
      </c>
      <c r="D1560">
        <v>16284</v>
      </c>
      <c r="E1560">
        <v>14816</v>
      </c>
      <c r="F1560">
        <v>51</v>
      </c>
      <c r="G1560">
        <v>16284</v>
      </c>
      <c r="H1560">
        <v>14816</v>
      </c>
      <c r="J1560" s="31">
        <f>VLOOKUP(Datos[[#This Row],[Mes]],$M$2:$N$13,2,FALSE)</f>
        <v>44682</v>
      </c>
      <c r="K1560" s="31" t="str">
        <f>VLOOKUP(Datos[[#This Row],[Region]],$P$7:$S$61,4,FALSE)</f>
        <v>51 - Ceuta</v>
      </c>
    </row>
    <row r="1561" spans="1:11" x14ac:dyDescent="0.25">
      <c r="A1561" t="s">
        <v>66</v>
      </c>
      <c r="B1561" t="s">
        <v>20</v>
      </c>
      <c r="C1561" t="s">
        <v>9</v>
      </c>
      <c r="D1561">
        <v>16303</v>
      </c>
      <c r="E1561">
        <v>14871</v>
      </c>
      <c r="F1561">
        <v>51</v>
      </c>
      <c r="G1561">
        <v>16303</v>
      </c>
      <c r="H1561">
        <v>14871</v>
      </c>
      <c r="J1561" s="31">
        <f>VLOOKUP(Datos[[#This Row],[Mes]],$M$2:$N$13,2,FALSE)</f>
        <v>44713</v>
      </c>
      <c r="K1561" s="31" t="str">
        <f>VLOOKUP(Datos[[#This Row],[Region]],$P$7:$S$61,4,FALSE)</f>
        <v>51 - Ceuta</v>
      </c>
    </row>
    <row r="1562" spans="1:11" x14ac:dyDescent="0.25">
      <c r="A1562" t="s">
        <v>58</v>
      </c>
      <c r="B1562" t="s">
        <v>20</v>
      </c>
      <c r="C1562" t="s">
        <v>4</v>
      </c>
      <c r="D1562">
        <v>18057.53</v>
      </c>
      <c r="E1562">
        <v>17144.740000000002</v>
      </c>
      <c r="F1562">
        <v>52</v>
      </c>
      <c r="G1562">
        <v>18057.53</v>
      </c>
      <c r="H1562">
        <v>17144.740000000002</v>
      </c>
      <c r="J1562" s="31">
        <f>VLOOKUP(Datos[[#This Row],[Mes]],$M$2:$N$13,2,FALSE)</f>
        <v>44562</v>
      </c>
      <c r="K1562" s="31" t="str">
        <f>VLOOKUP(Datos[[#This Row],[Region]],$P$7:$S$61,4,FALSE)</f>
        <v>52 - Melilla</v>
      </c>
    </row>
    <row r="1563" spans="1:11" x14ac:dyDescent="0.25">
      <c r="A1563" t="s">
        <v>58</v>
      </c>
      <c r="B1563" t="s">
        <v>20</v>
      </c>
      <c r="C1563" t="s">
        <v>5</v>
      </c>
      <c r="D1563">
        <v>16285.12</v>
      </c>
      <c r="E1563">
        <v>15569.7</v>
      </c>
      <c r="F1563">
        <v>52</v>
      </c>
      <c r="G1563">
        <v>16285.12</v>
      </c>
      <c r="H1563">
        <v>15569.7</v>
      </c>
      <c r="J1563" s="31">
        <f>VLOOKUP(Datos[[#This Row],[Mes]],$M$2:$N$13,2,FALSE)</f>
        <v>44593</v>
      </c>
      <c r="K1563" s="31" t="str">
        <f>VLOOKUP(Datos[[#This Row],[Region]],$P$7:$S$61,4,FALSE)</f>
        <v>52 - Melilla</v>
      </c>
    </row>
    <row r="1564" spans="1:11" x14ac:dyDescent="0.25">
      <c r="A1564" t="s">
        <v>58</v>
      </c>
      <c r="B1564" t="s">
        <v>20</v>
      </c>
      <c r="C1564" t="s">
        <v>6</v>
      </c>
      <c r="D1564">
        <v>16979.490000000002</v>
      </c>
      <c r="E1564">
        <v>16081.28</v>
      </c>
      <c r="F1564">
        <v>52</v>
      </c>
      <c r="G1564">
        <v>16979.490000000002</v>
      </c>
      <c r="H1564">
        <v>16081.28</v>
      </c>
      <c r="J1564" s="31">
        <f>VLOOKUP(Datos[[#This Row],[Mes]],$M$2:$N$13,2,FALSE)</f>
        <v>44621</v>
      </c>
      <c r="K1564" s="31" t="str">
        <f>VLOOKUP(Datos[[#This Row],[Region]],$P$7:$S$61,4,FALSE)</f>
        <v>52 - Melilla</v>
      </c>
    </row>
    <row r="1565" spans="1:11" x14ac:dyDescent="0.25">
      <c r="A1565" t="s">
        <v>58</v>
      </c>
      <c r="B1565" t="s">
        <v>20</v>
      </c>
      <c r="C1565" t="s">
        <v>7</v>
      </c>
      <c r="D1565">
        <v>16201.5</v>
      </c>
      <c r="E1565">
        <v>15347.97</v>
      </c>
      <c r="F1565">
        <v>52</v>
      </c>
      <c r="G1565">
        <v>16201.5</v>
      </c>
      <c r="H1565">
        <v>15347.97</v>
      </c>
      <c r="J1565" s="31">
        <f>VLOOKUP(Datos[[#This Row],[Mes]],$M$2:$N$13,2,FALSE)</f>
        <v>44652</v>
      </c>
      <c r="K1565" s="31" t="str">
        <f>VLOOKUP(Datos[[#This Row],[Region]],$P$7:$S$61,4,FALSE)</f>
        <v>52 - Melilla</v>
      </c>
    </row>
    <row r="1566" spans="1:11" x14ac:dyDescent="0.25">
      <c r="A1566" t="s">
        <v>58</v>
      </c>
      <c r="B1566" t="s">
        <v>20</v>
      </c>
      <c r="C1566" t="s">
        <v>8</v>
      </c>
      <c r="D1566">
        <v>17012.05</v>
      </c>
      <c r="E1566">
        <v>16088.53</v>
      </c>
      <c r="F1566">
        <v>52</v>
      </c>
      <c r="G1566">
        <v>17012.05</v>
      </c>
      <c r="H1566">
        <v>16088.53</v>
      </c>
      <c r="J1566" s="31">
        <f>VLOOKUP(Datos[[#This Row],[Mes]],$M$2:$N$13,2,FALSE)</f>
        <v>44682</v>
      </c>
      <c r="K1566" s="31" t="str">
        <f>VLOOKUP(Datos[[#This Row],[Region]],$P$7:$S$61,4,FALSE)</f>
        <v>52 - Melilla</v>
      </c>
    </row>
    <row r="1567" spans="1:11" x14ac:dyDescent="0.25">
      <c r="A1567" t="s">
        <v>58</v>
      </c>
      <c r="B1567" t="s">
        <v>20</v>
      </c>
      <c r="C1567" t="s">
        <v>9</v>
      </c>
      <c r="D1567">
        <v>17371.84</v>
      </c>
      <c r="E1567">
        <v>16482.990000000002</v>
      </c>
      <c r="F1567">
        <v>52</v>
      </c>
      <c r="G1567">
        <v>17371.84</v>
      </c>
      <c r="H1567">
        <v>16482.990000000002</v>
      </c>
      <c r="J1567" s="31">
        <f>VLOOKUP(Datos[[#This Row],[Mes]],$M$2:$N$13,2,FALSE)</f>
        <v>44713</v>
      </c>
      <c r="K1567" s="31" t="str">
        <f>VLOOKUP(Datos[[#This Row],[Region]],$P$7:$S$61,4,FALSE)</f>
        <v>52 - Melilla</v>
      </c>
    </row>
    <row r="1568" spans="1:11" x14ac:dyDescent="0.25">
      <c r="A1568" t="s">
        <v>69</v>
      </c>
      <c r="B1568" t="s">
        <v>22</v>
      </c>
      <c r="C1568" t="s">
        <v>4</v>
      </c>
      <c r="D1568">
        <v>2237.33</v>
      </c>
      <c r="E1568">
        <v>2215.1799999999998</v>
      </c>
      <c r="F1568">
        <v>1</v>
      </c>
      <c r="G1568">
        <v>2237.33</v>
      </c>
      <c r="H1568">
        <v>2215.1799999999998</v>
      </c>
      <c r="J1568" s="31">
        <f>VLOOKUP(Datos[[#This Row],[Mes]],$M$2:$N$13,2,FALSE)</f>
        <v>44562</v>
      </c>
      <c r="K1568" s="31" t="str">
        <f>VLOOKUP(Datos[[#This Row],[Region]],$P$7:$S$61,4,FALSE)</f>
        <v>01 - Araba/Álava</v>
      </c>
    </row>
    <row r="1569" spans="1:11" x14ac:dyDescent="0.25">
      <c r="A1569" t="s">
        <v>69</v>
      </c>
      <c r="B1569" t="s">
        <v>22</v>
      </c>
      <c r="C1569" t="s">
        <v>5</v>
      </c>
      <c r="D1569">
        <v>2503.54</v>
      </c>
      <c r="E1569">
        <v>2478.75</v>
      </c>
      <c r="F1569">
        <v>1</v>
      </c>
      <c r="G1569">
        <v>2503.54</v>
      </c>
      <c r="H1569">
        <v>2478.75</v>
      </c>
      <c r="J1569" s="31">
        <f>VLOOKUP(Datos[[#This Row],[Mes]],$M$2:$N$13,2,FALSE)</f>
        <v>44593</v>
      </c>
      <c r="K1569" s="31" t="str">
        <f>VLOOKUP(Datos[[#This Row],[Region]],$P$7:$S$61,4,FALSE)</f>
        <v>01 - Araba/Álava</v>
      </c>
    </row>
    <row r="1570" spans="1:11" x14ac:dyDescent="0.25">
      <c r="A1570" t="s">
        <v>69</v>
      </c>
      <c r="B1570" t="s">
        <v>22</v>
      </c>
      <c r="C1570" t="s">
        <v>6</v>
      </c>
      <c r="D1570">
        <v>4498.04</v>
      </c>
      <c r="E1570">
        <v>4453.5</v>
      </c>
      <c r="F1570">
        <v>1</v>
      </c>
      <c r="G1570">
        <v>4498.04</v>
      </c>
      <c r="H1570">
        <v>4453.5</v>
      </c>
      <c r="J1570" s="31">
        <f>VLOOKUP(Datos[[#This Row],[Mes]],$M$2:$N$13,2,FALSE)</f>
        <v>44621</v>
      </c>
      <c r="K1570" s="31" t="str">
        <f>VLOOKUP(Datos[[#This Row],[Region]],$P$7:$S$61,4,FALSE)</f>
        <v>01 - Araba/Álava</v>
      </c>
    </row>
    <row r="1571" spans="1:11" x14ac:dyDescent="0.25">
      <c r="A1571" t="s">
        <v>69</v>
      </c>
      <c r="B1571" t="s">
        <v>22</v>
      </c>
      <c r="C1571" t="s">
        <v>7</v>
      </c>
      <c r="D1571">
        <v>5895.61</v>
      </c>
      <c r="E1571">
        <v>5837.24</v>
      </c>
      <c r="F1571">
        <v>1</v>
      </c>
      <c r="G1571">
        <v>5895.61</v>
      </c>
      <c r="H1571">
        <v>5837.24</v>
      </c>
      <c r="J1571" s="31">
        <f>VLOOKUP(Datos[[#This Row],[Mes]],$M$2:$N$13,2,FALSE)</f>
        <v>44652</v>
      </c>
      <c r="K1571" s="31" t="str">
        <f>VLOOKUP(Datos[[#This Row],[Region]],$P$7:$S$61,4,FALSE)</f>
        <v>01 - Araba/Álava</v>
      </c>
    </row>
    <row r="1572" spans="1:11" x14ac:dyDescent="0.25">
      <c r="A1572" t="s">
        <v>69</v>
      </c>
      <c r="B1572" t="s">
        <v>22</v>
      </c>
      <c r="C1572" t="s">
        <v>8</v>
      </c>
      <c r="D1572">
        <v>6354.53</v>
      </c>
      <c r="E1572">
        <v>6291.61</v>
      </c>
      <c r="F1572">
        <v>1</v>
      </c>
      <c r="G1572">
        <v>6354.53</v>
      </c>
      <c r="H1572">
        <v>6291.61</v>
      </c>
      <c r="J1572" s="31">
        <f>VLOOKUP(Datos[[#This Row],[Mes]],$M$2:$N$13,2,FALSE)</f>
        <v>44682</v>
      </c>
      <c r="K1572" s="31" t="str">
        <f>VLOOKUP(Datos[[#This Row],[Region]],$P$7:$S$61,4,FALSE)</f>
        <v>01 - Araba/Álava</v>
      </c>
    </row>
    <row r="1573" spans="1:11" x14ac:dyDescent="0.25">
      <c r="A1573" t="s">
        <v>69</v>
      </c>
      <c r="B1573" t="s">
        <v>22</v>
      </c>
      <c r="C1573" t="s">
        <v>9</v>
      </c>
      <c r="D1573">
        <v>6000.31</v>
      </c>
      <c r="E1573">
        <v>5940.9</v>
      </c>
      <c r="F1573">
        <v>1</v>
      </c>
      <c r="G1573">
        <v>6000.31</v>
      </c>
      <c r="H1573">
        <v>5940.9</v>
      </c>
      <c r="J1573" s="31">
        <f>VLOOKUP(Datos[[#This Row],[Mes]],$M$2:$N$13,2,FALSE)</f>
        <v>44713</v>
      </c>
      <c r="K1573" s="31" t="str">
        <f>VLOOKUP(Datos[[#This Row],[Region]],$P$7:$S$61,4,FALSE)</f>
        <v>01 - Araba/Álava</v>
      </c>
    </row>
    <row r="1574" spans="1:11" x14ac:dyDescent="0.25">
      <c r="A1574" t="s">
        <v>63</v>
      </c>
      <c r="B1574" t="s">
        <v>22</v>
      </c>
      <c r="C1574" t="s">
        <v>4</v>
      </c>
      <c r="D1574">
        <v>75423.72</v>
      </c>
      <c r="E1574">
        <v>74676.95</v>
      </c>
      <c r="F1574">
        <v>2</v>
      </c>
      <c r="G1574">
        <v>75423.72</v>
      </c>
      <c r="H1574">
        <v>74676.95</v>
      </c>
      <c r="J1574" s="31">
        <f>VLOOKUP(Datos[[#This Row],[Mes]],$M$2:$N$13,2,FALSE)</f>
        <v>44562</v>
      </c>
      <c r="K1574" s="31" t="str">
        <f>VLOOKUP(Datos[[#This Row],[Region]],$P$7:$S$61,4,FALSE)</f>
        <v>02 - Albacete</v>
      </c>
    </row>
    <row r="1575" spans="1:11" x14ac:dyDescent="0.25">
      <c r="A1575" t="s">
        <v>63</v>
      </c>
      <c r="B1575" t="s">
        <v>22</v>
      </c>
      <c r="C1575" t="s">
        <v>5</v>
      </c>
      <c r="D1575">
        <v>89511.94</v>
      </c>
      <c r="E1575">
        <v>88625.68</v>
      </c>
      <c r="F1575">
        <v>2</v>
      </c>
      <c r="G1575">
        <v>89511.94</v>
      </c>
      <c r="H1575">
        <v>88625.68</v>
      </c>
      <c r="J1575" s="31">
        <f>VLOOKUP(Datos[[#This Row],[Mes]],$M$2:$N$13,2,FALSE)</f>
        <v>44593</v>
      </c>
      <c r="K1575" s="31" t="str">
        <f>VLOOKUP(Datos[[#This Row],[Region]],$P$7:$S$61,4,FALSE)</f>
        <v>02 - Albacete</v>
      </c>
    </row>
    <row r="1576" spans="1:11" x14ac:dyDescent="0.25">
      <c r="A1576" t="s">
        <v>63</v>
      </c>
      <c r="B1576" t="s">
        <v>22</v>
      </c>
      <c r="C1576" t="s">
        <v>6</v>
      </c>
      <c r="D1576">
        <v>116737.37</v>
      </c>
      <c r="E1576">
        <v>115581.55</v>
      </c>
      <c r="F1576">
        <v>2</v>
      </c>
      <c r="G1576">
        <v>116737.37</v>
      </c>
      <c r="H1576">
        <v>115581.55</v>
      </c>
      <c r="J1576" s="31">
        <f>VLOOKUP(Datos[[#This Row],[Mes]],$M$2:$N$13,2,FALSE)</f>
        <v>44621</v>
      </c>
      <c r="K1576" s="31" t="str">
        <f>VLOOKUP(Datos[[#This Row],[Region]],$P$7:$S$61,4,FALSE)</f>
        <v>02 - Albacete</v>
      </c>
    </row>
    <row r="1577" spans="1:11" x14ac:dyDescent="0.25">
      <c r="A1577" t="s">
        <v>63</v>
      </c>
      <c r="B1577" t="s">
        <v>22</v>
      </c>
      <c r="C1577" t="s">
        <v>7</v>
      </c>
      <c r="D1577">
        <v>153866.91</v>
      </c>
      <c r="E1577">
        <v>152343.48000000001</v>
      </c>
      <c r="F1577">
        <v>2</v>
      </c>
      <c r="G1577">
        <v>153866.91</v>
      </c>
      <c r="H1577">
        <v>152343.48000000001</v>
      </c>
      <c r="J1577" s="31">
        <f>VLOOKUP(Datos[[#This Row],[Mes]],$M$2:$N$13,2,FALSE)</f>
        <v>44652</v>
      </c>
      <c r="K1577" s="31" t="str">
        <f>VLOOKUP(Datos[[#This Row],[Region]],$P$7:$S$61,4,FALSE)</f>
        <v>02 - Albacete</v>
      </c>
    </row>
    <row r="1578" spans="1:11" x14ac:dyDescent="0.25">
      <c r="A1578" t="s">
        <v>63</v>
      </c>
      <c r="B1578" t="s">
        <v>22</v>
      </c>
      <c r="C1578" t="s">
        <v>8</v>
      </c>
      <c r="D1578">
        <v>190491.79</v>
      </c>
      <c r="E1578">
        <v>188605.73</v>
      </c>
      <c r="F1578">
        <v>2</v>
      </c>
      <c r="G1578">
        <v>190491.79</v>
      </c>
      <c r="H1578">
        <v>188605.73</v>
      </c>
      <c r="J1578" s="31">
        <f>VLOOKUP(Datos[[#This Row],[Mes]],$M$2:$N$13,2,FALSE)</f>
        <v>44682</v>
      </c>
      <c r="K1578" s="31" t="str">
        <f>VLOOKUP(Datos[[#This Row],[Region]],$P$7:$S$61,4,FALSE)</f>
        <v>02 - Albacete</v>
      </c>
    </row>
    <row r="1579" spans="1:11" x14ac:dyDescent="0.25">
      <c r="A1579" t="s">
        <v>63</v>
      </c>
      <c r="B1579" t="s">
        <v>22</v>
      </c>
      <c r="C1579" t="s">
        <v>9</v>
      </c>
      <c r="D1579">
        <v>167016.23000000001</v>
      </c>
      <c r="E1579">
        <v>165362.6</v>
      </c>
      <c r="F1579">
        <v>2</v>
      </c>
      <c r="G1579">
        <v>167016.23000000001</v>
      </c>
      <c r="H1579">
        <v>165362.6</v>
      </c>
      <c r="J1579" s="31">
        <f>VLOOKUP(Datos[[#This Row],[Mes]],$M$2:$N$13,2,FALSE)</f>
        <v>44713</v>
      </c>
      <c r="K1579" s="31" t="str">
        <f>VLOOKUP(Datos[[#This Row],[Region]],$P$7:$S$61,4,FALSE)</f>
        <v>02 - Albacete</v>
      </c>
    </row>
    <row r="1580" spans="1:11" x14ac:dyDescent="0.25">
      <c r="A1580" t="s">
        <v>68</v>
      </c>
      <c r="B1580" t="s">
        <v>22</v>
      </c>
      <c r="C1580" t="s">
        <v>4</v>
      </c>
      <c r="D1580">
        <v>13808.41</v>
      </c>
      <c r="E1580">
        <v>13671.69</v>
      </c>
      <c r="F1580">
        <v>3</v>
      </c>
      <c r="G1580">
        <v>13808.41</v>
      </c>
      <c r="H1580">
        <v>13671.69</v>
      </c>
      <c r="J1580" s="31">
        <f>VLOOKUP(Datos[[#This Row],[Mes]],$M$2:$N$13,2,FALSE)</f>
        <v>44562</v>
      </c>
      <c r="K1580" s="31" t="str">
        <f>VLOOKUP(Datos[[#This Row],[Region]],$P$7:$S$61,4,FALSE)</f>
        <v>03 - Alicante/Alacant</v>
      </c>
    </row>
    <row r="1581" spans="1:11" x14ac:dyDescent="0.25">
      <c r="A1581" t="s">
        <v>68</v>
      </c>
      <c r="B1581" t="s">
        <v>22</v>
      </c>
      <c r="C1581" t="s">
        <v>5</v>
      </c>
      <c r="D1581">
        <v>16134.79</v>
      </c>
      <c r="E1581">
        <v>15975.04</v>
      </c>
      <c r="F1581">
        <v>3</v>
      </c>
      <c r="G1581">
        <v>16134.79</v>
      </c>
      <c r="H1581">
        <v>15975.04</v>
      </c>
      <c r="J1581" s="31">
        <f>VLOOKUP(Datos[[#This Row],[Mes]],$M$2:$N$13,2,FALSE)</f>
        <v>44593</v>
      </c>
      <c r="K1581" s="31" t="str">
        <f>VLOOKUP(Datos[[#This Row],[Region]],$P$7:$S$61,4,FALSE)</f>
        <v>03 - Alicante/Alacant</v>
      </c>
    </row>
    <row r="1582" spans="1:11" x14ac:dyDescent="0.25">
      <c r="A1582" t="s">
        <v>68</v>
      </c>
      <c r="B1582" t="s">
        <v>22</v>
      </c>
      <c r="C1582" t="s">
        <v>6</v>
      </c>
      <c r="D1582">
        <v>22809.95</v>
      </c>
      <c r="E1582">
        <v>22584.11</v>
      </c>
      <c r="F1582">
        <v>3</v>
      </c>
      <c r="G1582">
        <v>22809.95</v>
      </c>
      <c r="H1582">
        <v>22584.11</v>
      </c>
      <c r="J1582" s="31">
        <f>VLOOKUP(Datos[[#This Row],[Mes]],$M$2:$N$13,2,FALSE)</f>
        <v>44621</v>
      </c>
      <c r="K1582" s="31" t="str">
        <f>VLOOKUP(Datos[[#This Row],[Region]],$P$7:$S$61,4,FALSE)</f>
        <v>03 - Alicante/Alacant</v>
      </c>
    </row>
    <row r="1583" spans="1:11" x14ac:dyDescent="0.25">
      <c r="A1583" t="s">
        <v>68</v>
      </c>
      <c r="B1583" t="s">
        <v>22</v>
      </c>
      <c r="C1583" t="s">
        <v>7</v>
      </c>
      <c r="D1583">
        <v>26377.54</v>
      </c>
      <c r="E1583">
        <v>26116.38</v>
      </c>
      <c r="F1583">
        <v>3</v>
      </c>
      <c r="G1583">
        <v>26377.54</v>
      </c>
      <c r="H1583">
        <v>26116.38</v>
      </c>
      <c r="J1583" s="31">
        <f>VLOOKUP(Datos[[#This Row],[Mes]],$M$2:$N$13,2,FALSE)</f>
        <v>44652</v>
      </c>
      <c r="K1583" s="31" t="str">
        <f>VLOOKUP(Datos[[#This Row],[Region]],$P$7:$S$61,4,FALSE)</f>
        <v>03 - Alicante/Alacant</v>
      </c>
    </row>
    <row r="1584" spans="1:11" x14ac:dyDescent="0.25">
      <c r="A1584" t="s">
        <v>68</v>
      </c>
      <c r="B1584" t="s">
        <v>22</v>
      </c>
      <c r="C1584" t="s">
        <v>8</v>
      </c>
      <c r="D1584">
        <v>32009.46</v>
      </c>
      <c r="E1584">
        <v>31692.53</v>
      </c>
      <c r="F1584">
        <v>3</v>
      </c>
      <c r="G1584">
        <v>32009.46</v>
      </c>
      <c r="H1584">
        <v>31692.53</v>
      </c>
      <c r="J1584" s="31">
        <f>VLOOKUP(Datos[[#This Row],[Mes]],$M$2:$N$13,2,FALSE)</f>
        <v>44682</v>
      </c>
      <c r="K1584" s="31" t="str">
        <f>VLOOKUP(Datos[[#This Row],[Region]],$P$7:$S$61,4,FALSE)</f>
        <v>03 - Alicante/Alacant</v>
      </c>
    </row>
    <row r="1585" spans="1:11" x14ac:dyDescent="0.25">
      <c r="A1585" t="s">
        <v>68</v>
      </c>
      <c r="B1585" t="s">
        <v>22</v>
      </c>
      <c r="C1585" t="s">
        <v>9</v>
      </c>
      <c r="D1585">
        <v>29146.44</v>
      </c>
      <c r="E1585">
        <v>28857.86</v>
      </c>
      <c r="F1585">
        <v>3</v>
      </c>
      <c r="G1585">
        <v>29146.44</v>
      </c>
      <c r="H1585">
        <v>28857.86</v>
      </c>
      <c r="J1585" s="31">
        <f>VLOOKUP(Datos[[#This Row],[Mes]],$M$2:$N$13,2,FALSE)</f>
        <v>44713</v>
      </c>
      <c r="K1585" s="31" t="str">
        <f>VLOOKUP(Datos[[#This Row],[Region]],$P$7:$S$61,4,FALSE)</f>
        <v>03 - Alicante/Alacant</v>
      </c>
    </row>
    <row r="1586" spans="1:11" x14ac:dyDescent="0.25">
      <c r="A1586" t="s">
        <v>65</v>
      </c>
      <c r="B1586" t="s">
        <v>22</v>
      </c>
      <c r="C1586" t="s">
        <v>4</v>
      </c>
      <c r="D1586">
        <v>47238.97</v>
      </c>
      <c r="E1586">
        <v>46771.26</v>
      </c>
      <c r="F1586">
        <v>4</v>
      </c>
      <c r="G1586">
        <v>47238.97</v>
      </c>
      <c r="H1586">
        <v>46771.26</v>
      </c>
      <c r="J1586" s="31">
        <f>VLOOKUP(Datos[[#This Row],[Mes]],$M$2:$N$13,2,FALSE)</f>
        <v>44562</v>
      </c>
      <c r="K1586" s="31" t="str">
        <f>VLOOKUP(Datos[[#This Row],[Region]],$P$7:$S$61,4,FALSE)</f>
        <v>04 - Almería</v>
      </c>
    </row>
    <row r="1587" spans="1:11" x14ac:dyDescent="0.25">
      <c r="A1587" t="s">
        <v>65</v>
      </c>
      <c r="B1587" t="s">
        <v>22</v>
      </c>
      <c r="C1587" t="s">
        <v>5</v>
      </c>
      <c r="D1587">
        <v>60454.879999999997</v>
      </c>
      <c r="E1587">
        <v>59856.32</v>
      </c>
      <c r="F1587">
        <v>4</v>
      </c>
      <c r="G1587">
        <v>60454.879999999997</v>
      </c>
      <c r="H1587">
        <v>59856.32</v>
      </c>
      <c r="J1587" s="31">
        <f>VLOOKUP(Datos[[#This Row],[Mes]],$M$2:$N$13,2,FALSE)</f>
        <v>44593</v>
      </c>
      <c r="K1587" s="31" t="str">
        <f>VLOOKUP(Datos[[#This Row],[Region]],$P$7:$S$61,4,FALSE)</f>
        <v>04 - Almería</v>
      </c>
    </row>
    <row r="1588" spans="1:11" x14ac:dyDescent="0.25">
      <c r="A1588" t="s">
        <v>65</v>
      </c>
      <c r="B1588" t="s">
        <v>22</v>
      </c>
      <c r="C1588" t="s">
        <v>6</v>
      </c>
      <c r="D1588">
        <v>73853.13</v>
      </c>
      <c r="E1588">
        <v>73121.91</v>
      </c>
      <c r="F1588">
        <v>4</v>
      </c>
      <c r="G1588">
        <v>73853.13</v>
      </c>
      <c r="H1588">
        <v>73121.91</v>
      </c>
      <c r="J1588" s="31">
        <f>VLOOKUP(Datos[[#This Row],[Mes]],$M$2:$N$13,2,FALSE)</f>
        <v>44621</v>
      </c>
      <c r="K1588" s="31" t="str">
        <f>VLOOKUP(Datos[[#This Row],[Region]],$P$7:$S$61,4,FALSE)</f>
        <v>04 - Almería</v>
      </c>
    </row>
    <row r="1589" spans="1:11" x14ac:dyDescent="0.25">
      <c r="A1589" t="s">
        <v>65</v>
      </c>
      <c r="B1589" t="s">
        <v>22</v>
      </c>
      <c r="C1589" t="s">
        <v>7</v>
      </c>
      <c r="D1589">
        <v>71958.11</v>
      </c>
      <c r="E1589">
        <v>71245.649999999994</v>
      </c>
      <c r="F1589">
        <v>4</v>
      </c>
      <c r="G1589">
        <v>71958.11</v>
      </c>
      <c r="H1589">
        <v>71245.649999999994</v>
      </c>
      <c r="J1589" s="31">
        <f>VLOOKUP(Datos[[#This Row],[Mes]],$M$2:$N$13,2,FALSE)</f>
        <v>44652</v>
      </c>
      <c r="K1589" s="31" t="str">
        <f>VLOOKUP(Datos[[#This Row],[Region]],$P$7:$S$61,4,FALSE)</f>
        <v>04 - Almería</v>
      </c>
    </row>
    <row r="1590" spans="1:11" x14ac:dyDescent="0.25">
      <c r="A1590" t="s">
        <v>65</v>
      </c>
      <c r="B1590" t="s">
        <v>22</v>
      </c>
      <c r="C1590" t="s">
        <v>8</v>
      </c>
      <c r="D1590">
        <v>98663.1</v>
      </c>
      <c r="E1590">
        <v>97686.24</v>
      </c>
      <c r="F1590">
        <v>4</v>
      </c>
      <c r="G1590">
        <v>98663.1</v>
      </c>
      <c r="H1590">
        <v>97686.24</v>
      </c>
      <c r="J1590" s="31">
        <f>VLOOKUP(Datos[[#This Row],[Mes]],$M$2:$N$13,2,FALSE)</f>
        <v>44682</v>
      </c>
      <c r="K1590" s="31" t="str">
        <f>VLOOKUP(Datos[[#This Row],[Region]],$P$7:$S$61,4,FALSE)</f>
        <v>04 - Almería</v>
      </c>
    </row>
    <row r="1591" spans="1:11" x14ac:dyDescent="0.25">
      <c r="A1591" t="s">
        <v>65</v>
      </c>
      <c r="B1591" t="s">
        <v>22</v>
      </c>
      <c r="C1591" t="s">
        <v>9</v>
      </c>
      <c r="D1591">
        <v>92166.77</v>
      </c>
      <c r="E1591">
        <v>91254.23</v>
      </c>
      <c r="F1591">
        <v>4</v>
      </c>
      <c r="G1591">
        <v>92166.77</v>
      </c>
      <c r="H1591">
        <v>91254.23</v>
      </c>
      <c r="J1591" s="31">
        <f>VLOOKUP(Datos[[#This Row],[Mes]],$M$2:$N$13,2,FALSE)</f>
        <v>44713</v>
      </c>
      <c r="K1591" s="31" t="str">
        <f>VLOOKUP(Datos[[#This Row],[Region]],$P$7:$S$61,4,FALSE)</f>
        <v>04 - Almería</v>
      </c>
    </row>
    <row r="1592" spans="1:11" x14ac:dyDescent="0.25">
      <c r="A1592" t="s">
        <v>74</v>
      </c>
      <c r="B1592" t="s">
        <v>22</v>
      </c>
      <c r="C1592" t="s">
        <v>4</v>
      </c>
      <c r="D1592">
        <v>6658.9</v>
      </c>
      <c r="E1592">
        <v>6592.97</v>
      </c>
      <c r="F1592">
        <v>5</v>
      </c>
      <c r="G1592">
        <v>6658.9</v>
      </c>
      <c r="H1592">
        <v>6592.97</v>
      </c>
      <c r="J1592" s="31">
        <f>VLOOKUP(Datos[[#This Row],[Mes]],$M$2:$N$13,2,FALSE)</f>
        <v>44562</v>
      </c>
      <c r="K1592" s="31" t="str">
        <f>VLOOKUP(Datos[[#This Row],[Region]],$P$7:$S$61,4,FALSE)</f>
        <v>05 - Ávila</v>
      </c>
    </row>
    <row r="1593" spans="1:11" x14ac:dyDescent="0.25">
      <c r="A1593" t="s">
        <v>74</v>
      </c>
      <c r="B1593" t="s">
        <v>22</v>
      </c>
      <c r="C1593" t="s">
        <v>5</v>
      </c>
      <c r="D1593">
        <v>7189.76</v>
      </c>
      <c r="E1593">
        <v>7118.57</v>
      </c>
      <c r="F1593">
        <v>5</v>
      </c>
      <c r="G1593">
        <v>7189.76</v>
      </c>
      <c r="H1593">
        <v>7118.57</v>
      </c>
      <c r="J1593" s="31">
        <f>VLOOKUP(Datos[[#This Row],[Mes]],$M$2:$N$13,2,FALSE)</f>
        <v>44593</v>
      </c>
      <c r="K1593" s="31" t="str">
        <f>VLOOKUP(Datos[[#This Row],[Region]],$P$7:$S$61,4,FALSE)</f>
        <v>05 - Ávila</v>
      </c>
    </row>
    <row r="1594" spans="1:11" x14ac:dyDescent="0.25">
      <c r="A1594" t="s">
        <v>74</v>
      </c>
      <c r="B1594" t="s">
        <v>22</v>
      </c>
      <c r="C1594" t="s">
        <v>6</v>
      </c>
      <c r="D1594">
        <v>11465.25</v>
      </c>
      <c r="E1594">
        <v>11351.73</v>
      </c>
      <c r="F1594">
        <v>5</v>
      </c>
      <c r="G1594">
        <v>11465.25</v>
      </c>
      <c r="H1594">
        <v>11351.73</v>
      </c>
      <c r="J1594" s="31">
        <f>VLOOKUP(Datos[[#This Row],[Mes]],$M$2:$N$13,2,FALSE)</f>
        <v>44621</v>
      </c>
      <c r="K1594" s="31" t="str">
        <f>VLOOKUP(Datos[[#This Row],[Region]],$P$7:$S$61,4,FALSE)</f>
        <v>05 - Ávila</v>
      </c>
    </row>
    <row r="1595" spans="1:11" x14ac:dyDescent="0.25">
      <c r="A1595" t="s">
        <v>74</v>
      </c>
      <c r="B1595" t="s">
        <v>22</v>
      </c>
      <c r="C1595" t="s">
        <v>7</v>
      </c>
      <c r="D1595">
        <v>14923.95</v>
      </c>
      <c r="E1595">
        <v>14776.19</v>
      </c>
      <c r="F1595">
        <v>5</v>
      </c>
      <c r="G1595">
        <v>14923.95</v>
      </c>
      <c r="H1595">
        <v>14776.19</v>
      </c>
      <c r="J1595" s="31">
        <f>VLOOKUP(Datos[[#This Row],[Mes]],$M$2:$N$13,2,FALSE)</f>
        <v>44652</v>
      </c>
      <c r="K1595" s="31" t="str">
        <f>VLOOKUP(Datos[[#This Row],[Region]],$P$7:$S$61,4,FALSE)</f>
        <v>05 - Ávila</v>
      </c>
    </row>
    <row r="1596" spans="1:11" x14ac:dyDescent="0.25">
      <c r="A1596" t="s">
        <v>74</v>
      </c>
      <c r="B1596" t="s">
        <v>22</v>
      </c>
      <c r="C1596" t="s">
        <v>8</v>
      </c>
      <c r="D1596">
        <v>16044.02</v>
      </c>
      <c r="E1596">
        <v>15885.17</v>
      </c>
      <c r="F1596">
        <v>5</v>
      </c>
      <c r="G1596">
        <v>16044.02</v>
      </c>
      <c r="H1596">
        <v>15885.17</v>
      </c>
      <c r="J1596" s="31">
        <f>VLOOKUP(Datos[[#This Row],[Mes]],$M$2:$N$13,2,FALSE)</f>
        <v>44682</v>
      </c>
      <c r="K1596" s="31" t="str">
        <f>VLOOKUP(Datos[[#This Row],[Region]],$P$7:$S$61,4,FALSE)</f>
        <v>05 - Ávila</v>
      </c>
    </row>
    <row r="1597" spans="1:11" x14ac:dyDescent="0.25">
      <c r="A1597" t="s">
        <v>74</v>
      </c>
      <c r="B1597" t="s">
        <v>22</v>
      </c>
      <c r="C1597" t="s">
        <v>9</v>
      </c>
      <c r="D1597">
        <v>14651.93</v>
      </c>
      <c r="E1597">
        <v>14506.86</v>
      </c>
      <c r="F1597">
        <v>5</v>
      </c>
      <c r="G1597">
        <v>14651.93</v>
      </c>
      <c r="H1597">
        <v>14506.86</v>
      </c>
      <c r="J1597" s="31">
        <f>VLOOKUP(Datos[[#This Row],[Mes]],$M$2:$N$13,2,FALSE)</f>
        <v>44713</v>
      </c>
      <c r="K1597" s="31" t="str">
        <f>VLOOKUP(Datos[[#This Row],[Region]],$P$7:$S$61,4,FALSE)</f>
        <v>05 - Ávila</v>
      </c>
    </row>
    <row r="1598" spans="1:11" x14ac:dyDescent="0.25">
      <c r="A1598" t="s">
        <v>178</v>
      </c>
      <c r="B1598" t="s">
        <v>22</v>
      </c>
      <c r="C1598" t="s">
        <v>4</v>
      </c>
      <c r="D1598">
        <v>247118.12</v>
      </c>
      <c r="E1598">
        <v>244671.41</v>
      </c>
      <c r="F1598">
        <v>6</v>
      </c>
      <c r="G1598">
        <v>247118.12</v>
      </c>
      <c r="H1598">
        <v>244671.41</v>
      </c>
      <c r="J1598" s="31">
        <f>VLOOKUP(Datos[[#This Row],[Mes]],$M$2:$N$13,2,FALSE)</f>
        <v>44562</v>
      </c>
      <c r="K1598" s="31" t="str">
        <f>VLOOKUP(Datos[[#This Row],[Region]],$P$7:$S$61,4,FALSE)</f>
        <v>06 - Badajoz</v>
      </c>
    </row>
    <row r="1599" spans="1:11" x14ac:dyDescent="0.25">
      <c r="A1599" t="s">
        <v>178</v>
      </c>
      <c r="B1599" t="s">
        <v>22</v>
      </c>
      <c r="C1599" t="s">
        <v>5</v>
      </c>
      <c r="D1599">
        <v>309658.45</v>
      </c>
      <c r="E1599">
        <v>306592.52</v>
      </c>
      <c r="F1599">
        <v>6</v>
      </c>
      <c r="G1599">
        <v>309658.45</v>
      </c>
      <c r="H1599">
        <v>306592.52</v>
      </c>
      <c r="J1599" s="31">
        <f>VLOOKUP(Datos[[#This Row],[Mes]],$M$2:$N$13,2,FALSE)</f>
        <v>44593</v>
      </c>
      <c r="K1599" s="31" t="str">
        <f>VLOOKUP(Datos[[#This Row],[Region]],$P$7:$S$61,4,FALSE)</f>
        <v>06 - Badajoz</v>
      </c>
    </row>
    <row r="1600" spans="1:11" x14ac:dyDescent="0.25">
      <c r="A1600" t="s">
        <v>178</v>
      </c>
      <c r="B1600" t="s">
        <v>22</v>
      </c>
      <c r="C1600" t="s">
        <v>6</v>
      </c>
      <c r="D1600">
        <v>346258.37</v>
      </c>
      <c r="E1600">
        <v>342830.07</v>
      </c>
      <c r="F1600">
        <v>6</v>
      </c>
      <c r="G1600">
        <v>346258.37</v>
      </c>
      <c r="H1600">
        <v>342830.07</v>
      </c>
      <c r="J1600" s="31">
        <f>VLOOKUP(Datos[[#This Row],[Mes]],$M$2:$N$13,2,FALSE)</f>
        <v>44621</v>
      </c>
      <c r="K1600" s="31" t="str">
        <f>VLOOKUP(Datos[[#This Row],[Region]],$P$7:$S$61,4,FALSE)</f>
        <v>06 - Badajoz</v>
      </c>
    </row>
    <row r="1601" spans="1:11" x14ac:dyDescent="0.25">
      <c r="A1601" t="s">
        <v>178</v>
      </c>
      <c r="B1601" t="s">
        <v>22</v>
      </c>
      <c r="C1601" t="s">
        <v>7</v>
      </c>
      <c r="D1601">
        <v>462528.6</v>
      </c>
      <c r="E1601">
        <v>457949.11</v>
      </c>
      <c r="F1601">
        <v>6</v>
      </c>
      <c r="G1601">
        <v>462528.6</v>
      </c>
      <c r="H1601">
        <v>457949.11</v>
      </c>
      <c r="J1601" s="31">
        <f>VLOOKUP(Datos[[#This Row],[Mes]],$M$2:$N$13,2,FALSE)</f>
        <v>44652</v>
      </c>
      <c r="K1601" s="31" t="str">
        <f>VLOOKUP(Datos[[#This Row],[Region]],$P$7:$S$61,4,FALSE)</f>
        <v>06 - Badajoz</v>
      </c>
    </row>
    <row r="1602" spans="1:11" x14ac:dyDescent="0.25">
      <c r="A1602" t="s">
        <v>178</v>
      </c>
      <c r="B1602" t="s">
        <v>22</v>
      </c>
      <c r="C1602" t="s">
        <v>8</v>
      </c>
      <c r="D1602">
        <v>618671.16</v>
      </c>
      <c r="E1602">
        <v>612545.69999999995</v>
      </c>
      <c r="F1602">
        <v>6</v>
      </c>
      <c r="G1602">
        <v>618671.16</v>
      </c>
      <c r="H1602">
        <v>612545.69999999995</v>
      </c>
      <c r="J1602" s="31">
        <f>VLOOKUP(Datos[[#This Row],[Mes]],$M$2:$N$13,2,FALSE)</f>
        <v>44682</v>
      </c>
      <c r="K1602" s="31" t="str">
        <f>VLOOKUP(Datos[[#This Row],[Region]],$P$7:$S$61,4,FALSE)</f>
        <v>06 - Badajoz</v>
      </c>
    </row>
    <row r="1603" spans="1:11" x14ac:dyDescent="0.25">
      <c r="A1603" t="s">
        <v>178</v>
      </c>
      <c r="B1603" t="s">
        <v>22</v>
      </c>
      <c r="C1603" t="s">
        <v>9</v>
      </c>
      <c r="D1603">
        <v>586182.04</v>
      </c>
      <c r="E1603">
        <v>580378.26</v>
      </c>
      <c r="F1603">
        <v>6</v>
      </c>
      <c r="G1603">
        <v>586182.04</v>
      </c>
      <c r="H1603">
        <v>580378.26</v>
      </c>
      <c r="J1603" s="31">
        <f>VLOOKUP(Datos[[#This Row],[Mes]],$M$2:$N$13,2,FALSE)</f>
        <v>44713</v>
      </c>
      <c r="K1603" s="31" t="str">
        <f>VLOOKUP(Datos[[#This Row],[Region]],$P$7:$S$61,4,FALSE)</f>
        <v>06 - Badajoz</v>
      </c>
    </row>
    <row r="1604" spans="1:11" x14ac:dyDescent="0.25">
      <c r="A1604" t="s">
        <v>71</v>
      </c>
      <c r="B1604" t="s">
        <v>22</v>
      </c>
      <c r="C1604" t="s">
        <v>4</v>
      </c>
      <c r="D1604">
        <v>24005.01</v>
      </c>
      <c r="E1604">
        <v>23767.34</v>
      </c>
      <c r="F1604">
        <v>7</v>
      </c>
      <c r="G1604">
        <v>24005.01</v>
      </c>
      <c r="H1604">
        <v>23767.34</v>
      </c>
      <c r="J1604" s="31">
        <f>VLOOKUP(Datos[[#This Row],[Mes]],$M$2:$N$13,2,FALSE)</f>
        <v>44562</v>
      </c>
      <c r="K1604" s="31" t="str">
        <f>VLOOKUP(Datos[[#This Row],[Region]],$P$7:$S$61,4,FALSE)</f>
        <v>07 - Balears, Illes</v>
      </c>
    </row>
    <row r="1605" spans="1:11" x14ac:dyDescent="0.25">
      <c r="A1605" t="s">
        <v>71</v>
      </c>
      <c r="B1605" t="s">
        <v>22</v>
      </c>
      <c r="C1605" t="s">
        <v>5</v>
      </c>
      <c r="D1605">
        <v>30299.759999999998</v>
      </c>
      <c r="E1605">
        <v>29999.759999999998</v>
      </c>
      <c r="F1605">
        <v>7</v>
      </c>
      <c r="G1605">
        <v>30299.759999999998</v>
      </c>
      <c r="H1605">
        <v>29999.759999999998</v>
      </c>
      <c r="J1605" s="31">
        <f>VLOOKUP(Datos[[#This Row],[Mes]],$M$2:$N$13,2,FALSE)</f>
        <v>44593</v>
      </c>
      <c r="K1605" s="31" t="str">
        <f>VLOOKUP(Datos[[#This Row],[Region]],$P$7:$S$61,4,FALSE)</f>
        <v>07 - Balears, Illes</v>
      </c>
    </row>
    <row r="1606" spans="1:11" x14ac:dyDescent="0.25">
      <c r="A1606" t="s">
        <v>71</v>
      </c>
      <c r="B1606" t="s">
        <v>22</v>
      </c>
      <c r="C1606" t="s">
        <v>6</v>
      </c>
      <c r="D1606">
        <v>45691.14</v>
      </c>
      <c r="E1606">
        <v>45238.75</v>
      </c>
      <c r="F1606">
        <v>7</v>
      </c>
      <c r="G1606">
        <v>45691.14</v>
      </c>
      <c r="H1606">
        <v>45238.75</v>
      </c>
      <c r="J1606" s="31">
        <f>VLOOKUP(Datos[[#This Row],[Mes]],$M$2:$N$13,2,FALSE)</f>
        <v>44621</v>
      </c>
      <c r="K1606" s="31" t="str">
        <f>VLOOKUP(Datos[[#This Row],[Region]],$P$7:$S$61,4,FALSE)</f>
        <v>07 - Balears, Illes</v>
      </c>
    </row>
    <row r="1607" spans="1:11" x14ac:dyDescent="0.25">
      <c r="A1607" t="s">
        <v>71</v>
      </c>
      <c r="B1607" t="s">
        <v>22</v>
      </c>
      <c r="C1607" t="s">
        <v>7</v>
      </c>
      <c r="D1607">
        <v>44965.61</v>
      </c>
      <c r="E1607">
        <v>44520.41</v>
      </c>
      <c r="F1607">
        <v>7</v>
      </c>
      <c r="G1607">
        <v>44965.61</v>
      </c>
      <c r="H1607">
        <v>44520.41</v>
      </c>
      <c r="J1607" s="31">
        <f>VLOOKUP(Datos[[#This Row],[Mes]],$M$2:$N$13,2,FALSE)</f>
        <v>44652</v>
      </c>
      <c r="K1607" s="31" t="str">
        <f>VLOOKUP(Datos[[#This Row],[Region]],$P$7:$S$61,4,FALSE)</f>
        <v>07 - Balears, Illes</v>
      </c>
    </row>
    <row r="1608" spans="1:11" x14ac:dyDescent="0.25">
      <c r="A1608" t="s">
        <v>71</v>
      </c>
      <c r="B1608" t="s">
        <v>22</v>
      </c>
      <c r="C1608" t="s">
        <v>8</v>
      </c>
      <c r="D1608">
        <v>58786.17</v>
      </c>
      <c r="E1608">
        <v>58204.13</v>
      </c>
      <c r="F1608">
        <v>7</v>
      </c>
      <c r="G1608">
        <v>58786.17</v>
      </c>
      <c r="H1608">
        <v>58204.13</v>
      </c>
      <c r="J1608" s="31">
        <f>VLOOKUP(Datos[[#This Row],[Mes]],$M$2:$N$13,2,FALSE)</f>
        <v>44682</v>
      </c>
      <c r="K1608" s="31" t="str">
        <f>VLOOKUP(Datos[[#This Row],[Region]],$P$7:$S$61,4,FALSE)</f>
        <v>07 - Balears, Illes</v>
      </c>
    </row>
    <row r="1609" spans="1:11" x14ac:dyDescent="0.25">
      <c r="A1609" t="s">
        <v>71</v>
      </c>
      <c r="B1609" t="s">
        <v>22</v>
      </c>
      <c r="C1609" t="s">
        <v>9</v>
      </c>
      <c r="D1609">
        <v>53806.19</v>
      </c>
      <c r="E1609">
        <v>53273.46</v>
      </c>
      <c r="F1609">
        <v>7</v>
      </c>
      <c r="G1609">
        <v>53806.19</v>
      </c>
      <c r="H1609">
        <v>53273.46</v>
      </c>
      <c r="J1609" s="31">
        <f>VLOOKUP(Datos[[#This Row],[Mes]],$M$2:$N$13,2,FALSE)</f>
        <v>44713</v>
      </c>
      <c r="K1609" s="31" t="str">
        <f>VLOOKUP(Datos[[#This Row],[Region]],$P$7:$S$61,4,FALSE)</f>
        <v>07 - Balears, Illes</v>
      </c>
    </row>
    <row r="1610" spans="1:11" x14ac:dyDescent="0.25">
      <c r="A1610" t="s">
        <v>72</v>
      </c>
      <c r="B1610" t="s">
        <v>22</v>
      </c>
      <c r="C1610" t="s">
        <v>4</v>
      </c>
      <c r="D1610">
        <v>6100.3</v>
      </c>
      <c r="E1610">
        <v>6039.9</v>
      </c>
      <c r="F1610">
        <v>8</v>
      </c>
      <c r="G1610">
        <v>6100.3</v>
      </c>
      <c r="H1610">
        <v>6039.9</v>
      </c>
      <c r="J1610" s="31">
        <f>VLOOKUP(Datos[[#This Row],[Mes]],$M$2:$N$13,2,FALSE)</f>
        <v>44562</v>
      </c>
      <c r="K1610" s="31" t="str">
        <f>VLOOKUP(Datos[[#This Row],[Region]],$P$7:$S$61,4,FALSE)</f>
        <v>08 - Barcelona</v>
      </c>
    </row>
    <row r="1611" spans="1:11" x14ac:dyDescent="0.25">
      <c r="A1611" t="s">
        <v>72</v>
      </c>
      <c r="B1611" t="s">
        <v>22</v>
      </c>
      <c r="C1611" t="s">
        <v>5</v>
      </c>
      <c r="D1611">
        <v>8345.9699999999993</v>
      </c>
      <c r="E1611">
        <v>8263.34</v>
      </c>
      <c r="F1611">
        <v>8</v>
      </c>
      <c r="G1611">
        <v>8345.9699999999993</v>
      </c>
      <c r="H1611">
        <v>8263.34</v>
      </c>
      <c r="J1611" s="31">
        <f>VLOOKUP(Datos[[#This Row],[Mes]],$M$2:$N$13,2,FALSE)</f>
        <v>44593</v>
      </c>
      <c r="K1611" s="31" t="str">
        <f>VLOOKUP(Datos[[#This Row],[Region]],$P$7:$S$61,4,FALSE)</f>
        <v>08 - Barcelona</v>
      </c>
    </row>
    <row r="1612" spans="1:11" x14ac:dyDescent="0.25">
      <c r="A1612" t="s">
        <v>72</v>
      </c>
      <c r="B1612" t="s">
        <v>22</v>
      </c>
      <c r="C1612" t="s">
        <v>6</v>
      </c>
      <c r="D1612">
        <v>11021.17</v>
      </c>
      <c r="E1612">
        <v>10912.05</v>
      </c>
      <c r="F1612">
        <v>8</v>
      </c>
      <c r="G1612">
        <v>11021.17</v>
      </c>
      <c r="H1612">
        <v>10912.05</v>
      </c>
      <c r="J1612" s="31">
        <f>VLOOKUP(Datos[[#This Row],[Mes]],$M$2:$N$13,2,FALSE)</f>
        <v>44621</v>
      </c>
      <c r="K1612" s="31" t="str">
        <f>VLOOKUP(Datos[[#This Row],[Region]],$P$7:$S$61,4,FALSE)</f>
        <v>08 - Barcelona</v>
      </c>
    </row>
    <row r="1613" spans="1:11" x14ac:dyDescent="0.25">
      <c r="A1613" t="s">
        <v>72</v>
      </c>
      <c r="B1613" t="s">
        <v>22</v>
      </c>
      <c r="C1613" t="s">
        <v>7</v>
      </c>
      <c r="D1613">
        <v>12642.8</v>
      </c>
      <c r="E1613">
        <v>12517.62</v>
      </c>
      <c r="F1613">
        <v>8</v>
      </c>
      <c r="G1613">
        <v>12642.8</v>
      </c>
      <c r="H1613">
        <v>12517.62</v>
      </c>
      <c r="J1613" s="31">
        <f>VLOOKUP(Datos[[#This Row],[Mes]],$M$2:$N$13,2,FALSE)</f>
        <v>44652</v>
      </c>
      <c r="K1613" s="31" t="str">
        <f>VLOOKUP(Datos[[#This Row],[Region]],$P$7:$S$61,4,FALSE)</f>
        <v>08 - Barcelona</v>
      </c>
    </row>
    <row r="1614" spans="1:11" x14ac:dyDescent="0.25">
      <c r="A1614" t="s">
        <v>72</v>
      </c>
      <c r="B1614" t="s">
        <v>22</v>
      </c>
      <c r="C1614" t="s">
        <v>8</v>
      </c>
      <c r="D1614">
        <v>15088.98</v>
      </c>
      <c r="E1614">
        <v>14939.58</v>
      </c>
      <c r="F1614">
        <v>8</v>
      </c>
      <c r="G1614">
        <v>15088.98</v>
      </c>
      <c r="H1614">
        <v>14939.58</v>
      </c>
      <c r="J1614" s="31">
        <f>VLOOKUP(Datos[[#This Row],[Mes]],$M$2:$N$13,2,FALSE)</f>
        <v>44682</v>
      </c>
      <c r="K1614" s="31" t="str">
        <f>VLOOKUP(Datos[[#This Row],[Region]],$P$7:$S$61,4,FALSE)</f>
        <v>08 - Barcelona</v>
      </c>
    </row>
    <row r="1615" spans="1:11" x14ac:dyDescent="0.25">
      <c r="A1615" t="s">
        <v>72</v>
      </c>
      <c r="B1615" t="s">
        <v>22</v>
      </c>
      <c r="C1615" t="s">
        <v>9</v>
      </c>
      <c r="D1615">
        <v>14004.05</v>
      </c>
      <c r="E1615">
        <v>13865.4</v>
      </c>
      <c r="F1615">
        <v>8</v>
      </c>
      <c r="G1615">
        <v>14004.05</v>
      </c>
      <c r="H1615">
        <v>13865.4</v>
      </c>
      <c r="J1615" s="31">
        <f>VLOOKUP(Datos[[#This Row],[Mes]],$M$2:$N$13,2,FALSE)</f>
        <v>44713</v>
      </c>
      <c r="K1615" s="31" t="str">
        <f>VLOOKUP(Datos[[#This Row],[Region]],$P$7:$S$61,4,FALSE)</f>
        <v>08 - Barcelona</v>
      </c>
    </row>
    <row r="1616" spans="1:11" x14ac:dyDescent="0.25">
      <c r="A1616" t="s">
        <v>76</v>
      </c>
      <c r="B1616" t="s">
        <v>22</v>
      </c>
      <c r="C1616" t="s">
        <v>4</v>
      </c>
      <c r="D1616">
        <v>4733.95</v>
      </c>
      <c r="E1616">
        <v>4687.08</v>
      </c>
      <c r="F1616">
        <v>9</v>
      </c>
      <c r="G1616">
        <v>4733.95</v>
      </c>
      <c r="H1616">
        <v>4687.08</v>
      </c>
      <c r="J1616" s="31">
        <f>VLOOKUP(Datos[[#This Row],[Mes]],$M$2:$N$13,2,FALSE)</f>
        <v>44562</v>
      </c>
      <c r="K1616" s="31" t="str">
        <f>VLOOKUP(Datos[[#This Row],[Region]],$P$7:$S$61,4,FALSE)</f>
        <v>09 - Burgos</v>
      </c>
    </row>
    <row r="1617" spans="1:11" x14ac:dyDescent="0.25">
      <c r="A1617" t="s">
        <v>76</v>
      </c>
      <c r="B1617" t="s">
        <v>22</v>
      </c>
      <c r="C1617" t="s">
        <v>5</v>
      </c>
      <c r="D1617">
        <v>3891.71</v>
      </c>
      <c r="E1617">
        <v>3853.18</v>
      </c>
      <c r="F1617">
        <v>9</v>
      </c>
      <c r="G1617">
        <v>3891.71</v>
      </c>
      <c r="H1617">
        <v>3853.18</v>
      </c>
      <c r="J1617" s="31">
        <f>VLOOKUP(Datos[[#This Row],[Mes]],$M$2:$N$13,2,FALSE)</f>
        <v>44593</v>
      </c>
      <c r="K1617" s="31" t="str">
        <f>VLOOKUP(Datos[[#This Row],[Region]],$P$7:$S$61,4,FALSE)</f>
        <v>09 - Burgos</v>
      </c>
    </row>
    <row r="1618" spans="1:11" x14ac:dyDescent="0.25">
      <c r="A1618" t="s">
        <v>76</v>
      </c>
      <c r="B1618" t="s">
        <v>22</v>
      </c>
      <c r="C1618" t="s">
        <v>6</v>
      </c>
      <c r="D1618">
        <v>8818.48</v>
      </c>
      <c r="E1618">
        <v>8731.17</v>
      </c>
      <c r="F1618">
        <v>9</v>
      </c>
      <c r="G1618">
        <v>8818.48</v>
      </c>
      <c r="H1618">
        <v>8731.17</v>
      </c>
      <c r="J1618" s="31">
        <f>VLOOKUP(Datos[[#This Row],[Mes]],$M$2:$N$13,2,FALSE)</f>
        <v>44621</v>
      </c>
      <c r="K1618" s="31" t="str">
        <f>VLOOKUP(Datos[[#This Row],[Region]],$P$7:$S$61,4,FALSE)</f>
        <v>09 - Burgos</v>
      </c>
    </row>
    <row r="1619" spans="1:11" x14ac:dyDescent="0.25">
      <c r="A1619" t="s">
        <v>76</v>
      </c>
      <c r="B1619" t="s">
        <v>22</v>
      </c>
      <c r="C1619" t="s">
        <v>7</v>
      </c>
      <c r="D1619">
        <v>9298.51</v>
      </c>
      <c r="E1619">
        <v>9206.4500000000007</v>
      </c>
      <c r="F1619">
        <v>9</v>
      </c>
      <c r="G1619">
        <v>9298.51</v>
      </c>
      <c r="H1619">
        <v>9206.4500000000007</v>
      </c>
      <c r="J1619" s="31">
        <f>VLOOKUP(Datos[[#This Row],[Mes]],$M$2:$N$13,2,FALSE)</f>
        <v>44652</v>
      </c>
      <c r="K1619" s="31" t="str">
        <f>VLOOKUP(Datos[[#This Row],[Region]],$P$7:$S$61,4,FALSE)</f>
        <v>09 - Burgos</v>
      </c>
    </row>
    <row r="1620" spans="1:11" x14ac:dyDescent="0.25">
      <c r="A1620" t="s">
        <v>76</v>
      </c>
      <c r="B1620" t="s">
        <v>22</v>
      </c>
      <c r="C1620" t="s">
        <v>8</v>
      </c>
      <c r="D1620">
        <v>11023.5</v>
      </c>
      <c r="E1620">
        <v>10914.36</v>
      </c>
      <c r="F1620">
        <v>9</v>
      </c>
      <c r="G1620">
        <v>11023.5</v>
      </c>
      <c r="H1620">
        <v>10914.36</v>
      </c>
      <c r="J1620" s="31">
        <f>VLOOKUP(Datos[[#This Row],[Mes]],$M$2:$N$13,2,FALSE)</f>
        <v>44682</v>
      </c>
      <c r="K1620" s="31" t="str">
        <f>VLOOKUP(Datos[[#This Row],[Region]],$P$7:$S$61,4,FALSE)</f>
        <v>09 - Burgos</v>
      </c>
    </row>
    <row r="1621" spans="1:11" x14ac:dyDescent="0.25">
      <c r="A1621" t="s">
        <v>76</v>
      </c>
      <c r="B1621" t="s">
        <v>22</v>
      </c>
      <c r="C1621" t="s">
        <v>9</v>
      </c>
      <c r="D1621">
        <v>13962.94</v>
      </c>
      <c r="E1621">
        <v>13824.69</v>
      </c>
      <c r="F1621">
        <v>9</v>
      </c>
      <c r="G1621">
        <v>13962.94</v>
      </c>
      <c r="H1621">
        <v>13824.69</v>
      </c>
      <c r="J1621" s="31">
        <f>VLOOKUP(Datos[[#This Row],[Mes]],$M$2:$N$13,2,FALSE)</f>
        <v>44713</v>
      </c>
      <c r="K1621" s="31" t="str">
        <f>VLOOKUP(Datos[[#This Row],[Region]],$P$7:$S$61,4,FALSE)</f>
        <v>09 - Burgos</v>
      </c>
    </row>
    <row r="1622" spans="1:11" x14ac:dyDescent="0.25">
      <c r="A1622" t="s">
        <v>109</v>
      </c>
      <c r="B1622" t="s">
        <v>22</v>
      </c>
      <c r="C1622" t="s">
        <v>4</v>
      </c>
      <c r="D1622">
        <v>201409.39</v>
      </c>
      <c r="E1622">
        <v>199415.24</v>
      </c>
      <c r="F1622">
        <v>10</v>
      </c>
      <c r="G1622">
        <v>201409.39</v>
      </c>
      <c r="H1622">
        <v>199415.24</v>
      </c>
      <c r="J1622" s="31">
        <f>VLOOKUP(Datos[[#This Row],[Mes]],$M$2:$N$13,2,FALSE)</f>
        <v>44562</v>
      </c>
      <c r="K1622" s="31" t="str">
        <f>VLOOKUP(Datos[[#This Row],[Region]],$P$7:$S$61,4,FALSE)</f>
        <v>10 - Cáceres</v>
      </c>
    </row>
    <row r="1623" spans="1:11" x14ac:dyDescent="0.25">
      <c r="A1623" t="s">
        <v>109</v>
      </c>
      <c r="B1623" t="s">
        <v>22</v>
      </c>
      <c r="C1623" t="s">
        <v>5</v>
      </c>
      <c r="D1623">
        <v>265917.68</v>
      </c>
      <c r="E1623">
        <v>263284.83</v>
      </c>
      <c r="F1623">
        <v>10</v>
      </c>
      <c r="G1623">
        <v>265917.68</v>
      </c>
      <c r="H1623">
        <v>263284.83</v>
      </c>
      <c r="J1623" s="31">
        <f>VLOOKUP(Datos[[#This Row],[Mes]],$M$2:$N$13,2,FALSE)</f>
        <v>44593</v>
      </c>
      <c r="K1623" s="31" t="str">
        <f>VLOOKUP(Datos[[#This Row],[Region]],$P$7:$S$61,4,FALSE)</f>
        <v>10 - Cáceres</v>
      </c>
    </row>
    <row r="1624" spans="1:11" x14ac:dyDescent="0.25">
      <c r="A1624" t="s">
        <v>109</v>
      </c>
      <c r="B1624" t="s">
        <v>22</v>
      </c>
      <c r="C1624" t="s">
        <v>6</v>
      </c>
      <c r="D1624">
        <v>314679.46999999997</v>
      </c>
      <c r="E1624">
        <v>311563.83</v>
      </c>
      <c r="F1624">
        <v>10</v>
      </c>
      <c r="G1624">
        <v>314679.46999999997</v>
      </c>
      <c r="H1624">
        <v>311563.83</v>
      </c>
      <c r="J1624" s="31">
        <f>VLOOKUP(Datos[[#This Row],[Mes]],$M$2:$N$13,2,FALSE)</f>
        <v>44621</v>
      </c>
      <c r="K1624" s="31" t="str">
        <f>VLOOKUP(Datos[[#This Row],[Region]],$P$7:$S$61,4,FALSE)</f>
        <v>10 - Cáceres</v>
      </c>
    </row>
    <row r="1625" spans="1:11" x14ac:dyDescent="0.25">
      <c r="A1625" t="s">
        <v>109</v>
      </c>
      <c r="B1625" t="s">
        <v>22</v>
      </c>
      <c r="C1625" t="s">
        <v>7</v>
      </c>
      <c r="D1625">
        <v>393814.79</v>
      </c>
      <c r="E1625">
        <v>389915.63</v>
      </c>
      <c r="F1625">
        <v>10</v>
      </c>
      <c r="G1625">
        <v>393814.79</v>
      </c>
      <c r="H1625">
        <v>389915.63</v>
      </c>
      <c r="J1625" s="31">
        <f>VLOOKUP(Datos[[#This Row],[Mes]],$M$2:$N$13,2,FALSE)</f>
        <v>44652</v>
      </c>
      <c r="K1625" s="31" t="str">
        <f>VLOOKUP(Datos[[#This Row],[Region]],$P$7:$S$61,4,FALSE)</f>
        <v>10 - Cáceres</v>
      </c>
    </row>
    <row r="1626" spans="1:11" x14ac:dyDescent="0.25">
      <c r="A1626" t="s">
        <v>109</v>
      </c>
      <c r="B1626" t="s">
        <v>22</v>
      </c>
      <c r="C1626" t="s">
        <v>8</v>
      </c>
      <c r="D1626">
        <v>561442.91</v>
      </c>
      <c r="E1626">
        <v>555884.06999999995</v>
      </c>
      <c r="F1626">
        <v>10</v>
      </c>
      <c r="G1626">
        <v>561442.91</v>
      </c>
      <c r="H1626">
        <v>555884.06999999995</v>
      </c>
      <c r="J1626" s="31">
        <f>VLOOKUP(Datos[[#This Row],[Mes]],$M$2:$N$13,2,FALSE)</f>
        <v>44682</v>
      </c>
      <c r="K1626" s="31" t="str">
        <f>VLOOKUP(Datos[[#This Row],[Region]],$P$7:$S$61,4,FALSE)</f>
        <v>10 - Cáceres</v>
      </c>
    </row>
    <row r="1627" spans="1:11" x14ac:dyDescent="0.25">
      <c r="A1627" t="s">
        <v>109</v>
      </c>
      <c r="B1627" t="s">
        <v>22</v>
      </c>
      <c r="C1627" t="s">
        <v>9</v>
      </c>
      <c r="D1627">
        <v>521023.85</v>
      </c>
      <c r="E1627">
        <v>515865.2</v>
      </c>
      <c r="F1627">
        <v>10</v>
      </c>
      <c r="G1627">
        <v>521023.85</v>
      </c>
      <c r="H1627">
        <v>515865.2</v>
      </c>
      <c r="J1627" s="31">
        <f>VLOOKUP(Datos[[#This Row],[Mes]],$M$2:$N$13,2,FALSE)</f>
        <v>44713</v>
      </c>
      <c r="K1627" s="31" t="str">
        <f>VLOOKUP(Datos[[#This Row],[Region]],$P$7:$S$61,4,FALSE)</f>
        <v>10 - Cáceres</v>
      </c>
    </row>
    <row r="1628" spans="1:11" x14ac:dyDescent="0.25">
      <c r="A1628" t="s">
        <v>77</v>
      </c>
      <c r="B1628" t="s">
        <v>22</v>
      </c>
      <c r="C1628" t="s">
        <v>4</v>
      </c>
      <c r="D1628">
        <v>96533.21</v>
      </c>
      <c r="E1628">
        <v>95577.44</v>
      </c>
      <c r="F1628">
        <v>11</v>
      </c>
      <c r="G1628">
        <v>96533.21</v>
      </c>
      <c r="H1628">
        <v>95577.44</v>
      </c>
      <c r="J1628" s="31">
        <f>VLOOKUP(Datos[[#This Row],[Mes]],$M$2:$N$13,2,FALSE)</f>
        <v>44562</v>
      </c>
      <c r="K1628" s="31" t="str">
        <f>VLOOKUP(Datos[[#This Row],[Region]],$P$7:$S$61,4,FALSE)</f>
        <v>11 - Cádiz</v>
      </c>
    </row>
    <row r="1629" spans="1:11" x14ac:dyDescent="0.25">
      <c r="A1629" t="s">
        <v>77</v>
      </c>
      <c r="B1629" t="s">
        <v>22</v>
      </c>
      <c r="C1629" t="s">
        <v>5</v>
      </c>
      <c r="D1629">
        <v>122227.99</v>
      </c>
      <c r="E1629">
        <v>121017.81</v>
      </c>
      <c r="F1629">
        <v>11</v>
      </c>
      <c r="G1629">
        <v>122227.99</v>
      </c>
      <c r="H1629">
        <v>121017.81</v>
      </c>
      <c r="J1629" s="31">
        <f>VLOOKUP(Datos[[#This Row],[Mes]],$M$2:$N$13,2,FALSE)</f>
        <v>44593</v>
      </c>
      <c r="K1629" s="31" t="str">
        <f>VLOOKUP(Datos[[#This Row],[Region]],$P$7:$S$61,4,FALSE)</f>
        <v>11 - Cádiz</v>
      </c>
    </row>
    <row r="1630" spans="1:11" x14ac:dyDescent="0.25">
      <c r="A1630" t="s">
        <v>77</v>
      </c>
      <c r="B1630" t="s">
        <v>22</v>
      </c>
      <c r="C1630" t="s">
        <v>6</v>
      </c>
      <c r="D1630">
        <v>136214.85999999999</v>
      </c>
      <c r="E1630">
        <v>134866.20000000001</v>
      </c>
      <c r="F1630">
        <v>11</v>
      </c>
      <c r="G1630">
        <v>136214.85999999999</v>
      </c>
      <c r="H1630">
        <v>134866.20000000001</v>
      </c>
      <c r="J1630" s="31">
        <f>VLOOKUP(Datos[[#This Row],[Mes]],$M$2:$N$13,2,FALSE)</f>
        <v>44621</v>
      </c>
      <c r="K1630" s="31" t="str">
        <f>VLOOKUP(Datos[[#This Row],[Region]],$P$7:$S$61,4,FALSE)</f>
        <v>11 - Cádiz</v>
      </c>
    </row>
    <row r="1631" spans="1:11" x14ac:dyDescent="0.25">
      <c r="A1631" t="s">
        <v>77</v>
      </c>
      <c r="B1631" t="s">
        <v>22</v>
      </c>
      <c r="C1631" t="s">
        <v>7</v>
      </c>
      <c r="D1631">
        <v>212996.07</v>
      </c>
      <c r="E1631">
        <v>210887.2</v>
      </c>
      <c r="F1631">
        <v>11</v>
      </c>
      <c r="G1631">
        <v>212996.07</v>
      </c>
      <c r="H1631">
        <v>210887.2</v>
      </c>
      <c r="J1631" s="31">
        <f>VLOOKUP(Datos[[#This Row],[Mes]],$M$2:$N$13,2,FALSE)</f>
        <v>44652</v>
      </c>
      <c r="K1631" s="31" t="str">
        <f>VLOOKUP(Datos[[#This Row],[Region]],$P$7:$S$61,4,FALSE)</f>
        <v>11 - Cádiz</v>
      </c>
    </row>
    <row r="1632" spans="1:11" x14ac:dyDescent="0.25">
      <c r="A1632" t="s">
        <v>77</v>
      </c>
      <c r="B1632" t="s">
        <v>22</v>
      </c>
      <c r="C1632" t="s">
        <v>8</v>
      </c>
      <c r="D1632">
        <v>271497.28000000003</v>
      </c>
      <c r="E1632">
        <v>268809.19</v>
      </c>
      <c r="F1632">
        <v>11</v>
      </c>
      <c r="G1632">
        <v>271497.28000000003</v>
      </c>
      <c r="H1632">
        <v>268809.19</v>
      </c>
      <c r="J1632" s="31">
        <f>VLOOKUP(Datos[[#This Row],[Mes]],$M$2:$N$13,2,FALSE)</f>
        <v>44682</v>
      </c>
      <c r="K1632" s="31" t="str">
        <f>VLOOKUP(Datos[[#This Row],[Region]],$P$7:$S$61,4,FALSE)</f>
        <v>11 - Cádiz</v>
      </c>
    </row>
    <row r="1633" spans="1:11" x14ac:dyDescent="0.25">
      <c r="A1633" t="s">
        <v>77</v>
      </c>
      <c r="B1633" t="s">
        <v>22</v>
      </c>
      <c r="C1633" t="s">
        <v>9</v>
      </c>
      <c r="D1633">
        <v>236413.48</v>
      </c>
      <c r="E1633">
        <v>234072.75</v>
      </c>
      <c r="F1633">
        <v>11</v>
      </c>
      <c r="G1633">
        <v>236413.48</v>
      </c>
      <c r="H1633">
        <v>234072.75</v>
      </c>
      <c r="J1633" s="31">
        <f>VLOOKUP(Datos[[#This Row],[Mes]],$M$2:$N$13,2,FALSE)</f>
        <v>44713</v>
      </c>
      <c r="K1633" s="31" t="str">
        <f>VLOOKUP(Datos[[#This Row],[Region]],$P$7:$S$61,4,FALSE)</f>
        <v>11 - Cádiz</v>
      </c>
    </row>
    <row r="1634" spans="1:11" x14ac:dyDescent="0.25">
      <c r="A1634" t="s">
        <v>79</v>
      </c>
      <c r="B1634" t="s">
        <v>22</v>
      </c>
      <c r="C1634" t="s">
        <v>4</v>
      </c>
      <c r="D1634">
        <v>7195.07</v>
      </c>
      <c r="E1634">
        <v>7123.83</v>
      </c>
      <c r="F1634">
        <v>12</v>
      </c>
      <c r="G1634">
        <v>7195.07</v>
      </c>
      <c r="H1634">
        <v>7123.83</v>
      </c>
      <c r="J1634" s="31">
        <f>VLOOKUP(Datos[[#This Row],[Mes]],$M$2:$N$13,2,FALSE)</f>
        <v>44562</v>
      </c>
      <c r="K1634" s="31" t="str">
        <f>VLOOKUP(Datos[[#This Row],[Region]],$P$7:$S$61,4,FALSE)</f>
        <v>12 - Castellón/Castelló</v>
      </c>
    </row>
    <row r="1635" spans="1:11" x14ac:dyDescent="0.25">
      <c r="A1635" t="s">
        <v>79</v>
      </c>
      <c r="B1635" t="s">
        <v>22</v>
      </c>
      <c r="C1635" t="s">
        <v>5</v>
      </c>
      <c r="D1635">
        <v>8582.2199999999993</v>
      </c>
      <c r="E1635">
        <v>8497.25</v>
      </c>
      <c r="F1635">
        <v>12</v>
      </c>
      <c r="G1635">
        <v>8582.2199999999993</v>
      </c>
      <c r="H1635">
        <v>8497.25</v>
      </c>
      <c r="J1635" s="31">
        <f>VLOOKUP(Datos[[#This Row],[Mes]],$M$2:$N$13,2,FALSE)</f>
        <v>44593</v>
      </c>
      <c r="K1635" s="31" t="str">
        <f>VLOOKUP(Datos[[#This Row],[Region]],$P$7:$S$61,4,FALSE)</f>
        <v>12 - Castellón/Castelló</v>
      </c>
    </row>
    <row r="1636" spans="1:11" x14ac:dyDescent="0.25">
      <c r="A1636" t="s">
        <v>79</v>
      </c>
      <c r="B1636" t="s">
        <v>22</v>
      </c>
      <c r="C1636" t="s">
        <v>6</v>
      </c>
      <c r="D1636">
        <v>11479.4</v>
      </c>
      <c r="E1636">
        <v>11365.74</v>
      </c>
      <c r="F1636">
        <v>12</v>
      </c>
      <c r="G1636">
        <v>11479.4</v>
      </c>
      <c r="H1636">
        <v>11365.74</v>
      </c>
      <c r="J1636" s="31">
        <f>VLOOKUP(Datos[[#This Row],[Mes]],$M$2:$N$13,2,FALSE)</f>
        <v>44621</v>
      </c>
      <c r="K1636" s="31" t="str">
        <f>VLOOKUP(Datos[[#This Row],[Region]],$P$7:$S$61,4,FALSE)</f>
        <v>12 - Castellón/Castelló</v>
      </c>
    </row>
    <row r="1637" spans="1:11" x14ac:dyDescent="0.25">
      <c r="A1637" t="s">
        <v>79</v>
      </c>
      <c r="B1637" t="s">
        <v>22</v>
      </c>
      <c r="C1637" t="s">
        <v>7</v>
      </c>
      <c r="D1637">
        <v>12792.66</v>
      </c>
      <c r="E1637">
        <v>12666</v>
      </c>
      <c r="F1637">
        <v>12</v>
      </c>
      <c r="G1637">
        <v>12792.66</v>
      </c>
      <c r="H1637">
        <v>12666</v>
      </c>
      <c r="J1637" s="31">
        <f>VLOOKUP(Datos[[#This Row],[Mes]],$M$2:$N$13,2,FALSE)</f>
        <v>44652</v>
      </c>
      <c r="K1637" s="31" t="str">
        <f>VLOOKUP(Datos[[#This Row],[Region]],$P$7:$S$61,4,FALSE)</f>
        <v>12 - Castellón/Castelló</v>
      </c>
    </row>
    <row r="1638" spans="1:11" x14ac:dyDescent="0.25">
      <c r="A1638" t="s">
        <v>79</v>
      </c>
      <c r="B1638" t="s">
        <v>22</v>
      </c>
      <c r="C1638" t="s">
        <v>8</v>
      </c>
      <c r="D1638">
        <v>16335.62</v>
      </c>
      <c r="E1638">
        <v>16173.88</v>
      </c>
      <c r="F1638">
        <v>12</v>
      </c>
      <c r="G1638">
        <v>16335.62</v>
      </c>
      <c r="H1638">
        <v>16173.88</v>
      </c>
      <c r="J1638" s="31">
        <f>VLOOKUP(Datos[[#This Row],[Mes]],$M$2:$N$13,2,FALSE)</f>
        <v>44682</v>
      </c>
      <c r="K1638" s="31" t="str">
        <f>VLOOKUP(Datos[[#This Row],[Region]],$P$7:$S$61,4,FALSE)</f>
        <v>12 - Castellón/Castelló</v>
      </c>
    </row>
    <row r="1639" spans="1:11" x14ac:dyDescent="0.25">
      <c r="A1639" t="s">
        <v>79</v>
      </c>
      <c r="B1639" t="s">
        <v>22</v>
      </c>
      <c r="C1639" t="s">
        <v>9</v>
      </c>
      <c r="D1639">
        <v>16516.55</v>
      </c>
      <c r="E1639">
        <v>16353.02</v>
      </c>
      <c r="F1639">
        <v>12</v>
      </c>
      <c r="G1639">
        <v>16516.55</v>
      </c>
      <c r="H1639">
        <v>16353.02</v>
      </c>
      <c r="J1639" s="31">
        <f>VLOOKUP(Datos[[#This Row],[Mes]],$M$2:$N$13,2,FALSE)</f>
        <v>44713</v>
      </c>
      <c r="K1639" s="31" t="str">
        <f>VLOOKUP(Datos[[#This Row],[Region]],$P$7:$S$61,4,FALSE)</f>
        <v>12 - Castellón/Castelló</v>
      </c>
    </row>
    <row r="1640" spans="1:11" x14ac:dyDescent="0.25">
      <c r="A1640" t="s">
        <v>67</v>
      </c>
      <c r="B1640" t="s">
        <v>22</v>
      </c>
      <c r="C1640" t="s">
        <v>4</v>
      </c>
      <c r="D1640">
        <v>142547.71</v>
      </c>
      <c r="E1640">
        <v>141136.35</v>
      </c>
      <c r="F1640">
        <v>13</v>
      </c>
      <c r="G1640">
        <v>142547.71</v>
      </c>
      <c r="H1640">
        <v>141136.35</v>
      </c>
      <c r="J1640" s="31">
        <f>VLOOKUP(Datos[[#This Row],[Mes]],$M$2:$N$13,2,FALSE)</f>
        <v>44562</v>
      </c>
      <c r="K1640" s="31" t="str">
        <f>VLOOKUP(Datos[[#This Row],[Region]],$P$7:$S$61,4,FALSE)</f>
        <v>13 - Ciudad Real</v>
      </c>
    </row>
    <row r="1641" spans="1:11" x14ac:dyDescent="0.25">
      <c r="A1641" t="s">
        <v>67</v>
      </c>
      <c r="B1641" t="s">
        <v>22</v>
      </c>
      <c r="C1641" t="s">
        <v>5</v>
      </c>
      <c r="D1641">
        <v>186613.03</v>
      </c>
      <c r="E1641">
        <v>184765.38</v>
      </c>
      <c r="F1641">
        <v>13</v>
      </c>
      <c r="G1641">
        <v>186613.03</v>
      </c>
      <c r="H1641">
        <v>184765.38</v>
      </c>
      <c r="J1641" s="31">
        <f>VLOOKUP(Datos[[#This Row],[Mes]],$M$2:$N$13,2,FALSE)</f>
        <v>44593</v>
      </c>
      <c r="K1641" s="31" t="str">
        <f>VLOOKUP(Datos[[#This Row],[Region]],$P$7:$S$61,4,FALSE)</f>
        <v>13 - Ciudad Real</v>
      </c>
    </row>
    <row r="1642" spans="1:11" x14ac:dyDescent="0.25">
      <c r="A1642" t="s">
        <v>67</v>
      </c>
      <c r="B1642" t="s">
        <v>22</v>
      </c>
      <c r="C1642" t="s">
        <v>6</v>
      </c>
      <c r="D1642">
        <v>227155.84</v>
      </c>
      <c r="E1642">
        <v>224906.77</v>
      </c>
      <c r="F1642">
        <v>13</v>
      </c>
      <c r="G1642">
        <v>227155.84</v>
      </c>
      <c r="H1642">
        <v>224906.77</v>
      </c>
      <c r="J1642" s="31">
        <f>VLOOKUP(Datos[[#This Row],[Mes]],$M$2:$N$13,2,FALSE)</f>
        <v>44621</v>
      </c>
      <c r="K1642" s="31" t="str">
        <f>VLOOKUP(Datos[[#This Row],[Region]],$P$7:$S$61,4,FALSE)</f>
        <v>13 - Ciudad Real</v>
      </c>
    </row>
    <row r="1643" spans="1:11" x14ac:dyDescent="0.25">
      <c r="A1643" t="s">
        <v>67</v>
      </c>
      <c r="B1643" t="s">
        <v>22</v>
      </c>
      <c r="C1643" t="s">
        <v>7</v>
      </c>
      <c r="D1643">
        <v>335956.18</v>
      </c>
      <c r="E1643">
        <v>332629.88</v>
      </c>
      <c r="F1643">
        <v>13</v>
      </c>
      <c r="G1643">
        <v>335956.18</v>
      </c>
      <c r="H1643">
        <v>332629.88</v>
      </c>
      <c r="J1643" s="31">
        <f>VLOOKUP(Datos[[#This Row],[Mes]],$M$2:$N$13,2,FALSE)</f>
        <v>44652</v>
      </c>
      <c r="K1643" s="31" t="str">
        <f>VLOOKUP(Datos[[#This Row],[Region]],$P$7:$S$61,4,FALSE)</f>
        <v>13 - Ciudad Real</v>
      </c>
    </row>
    <row r="1644" spans="1:11" x14ac:dyDescent="0.25">
      <c r="A1644" t="s">
        <v>67</v>
      </c>
      <c r="B1644" t="s">
        <v>22</v>
      </c>
      <c r="C1644" t="s">
        <v>8</v>
      </c>
      <c r="D1644">
        <v>414110.54</v>
      </c>
      <c r="E1644">
        <v>410010.44</v>
      </c>
      <c r="F1644">
        <v>13</v>
      </c>
      <c r="G1644">
        <v>414110.54</v>
      </c>
      <c r="H1644">
        <v>410010.44</v>
      </c>
      <c r="J1644" s="31">
        <f>VLOOKUP(Datos[[#This Row],[Mes]],$M$2:$N$13,2,FALSE)</f>
        <v>44682</v>
      </c>
      <c r="K1644" s="31" t="str">
        <f>VLOOKUP(Datos[[#This Row],[Region]],$P$7:$S$61,4,FALSE)</f>
        <v>13 - Ciudad Real</v>
      </c>
    </row>
    <row r="1645" spans="1:11" x14ac:dyDescent="0.25">
      <c r="A1645" t="s">
        <v>67</v>
      </c>
      <c r="B1645" t="s">
        <v>22</v>
      </c>
      <c r="C1645" t="s">
        <v>9</v>
      </c>
      <c r="D1645">
        <v>366226.48</v>
      </c>
      <c r="E1645">
        <v>362600.48</v>
      </c>
      <c r="F1645">
        <v>13</v>
      </c>
      <c r="G1645">
        <v>366226.48</v>
      </c>
      <c r="H1645">
        <v>362600.48</v>
      </c>
      <c r="J1645" s="31">
        <f>VLOOKUP(Datos[[#This Row],[Mes]],$M$2:$N$13,2,FALSE)</f>
        <v>44713</v>
      </c>
      <c r="K1645" s="31" t="str">
        <f>VLOOKUP(Datos[[#This Row],[Region]],$P$7:$S$61,4,FALSE)</f>
        <v>13 - Ciudad Real</v>
      </c>
    </row>
    <row r="1646" spans="1:11" x14ac:dyDescent="0.25">
      <c r="A1646" t="s">
        <v>80</v>
      </c>
      <c r="B1646" t="s">
        <v>22</v>
      </c>
      <c r="C1646" t="s">
        <v>4</v>
      </c>
      <c r="D1646">
        <v>31354.07</v>
      </c>
      <c r="E1646">
        <v>31043.63</v>
      </c>
      <c r="F1646">
        <v>14</v>
      </c>
      <c r="G1646">
        <v>31354.07</v>
      </c>
      <c r="H1646">
        <v>31043.63</v>
      </c>
      <c r="J1646" s="31">
        <f>VLOOKUP(Datos[[#This Row],[Mes]],$M$2:$N$13,2,FALSE)</f>
        <v>44562</v>
      </c>
      <c r="K1646" s="31" t="str">
        <f>VLOOKUP(Datos[[#This Row],[Region]],$P$7:$S$61,4,FALSE)</f>
        <v>14 - Córdoba</v>
      </c>
    </row>
    <row r="1647" spans="1:11" x14ac:dyDescent="0.25">
      <c r="A1647" t="s">
        <v>80</v>
      </c>
      <c r="B1647" t="s">
        <v>22</v>
      </c>
      <c r="C1647" t="s">
        <v>5</v>
      </c>
      <c r="D1647">
        <v>36692.17</v>
      </c>
      <c r="E1647">
        <v>36328.879999999997</v>
      </c>
      <c r="F1647">
        <v>14</v>
      </c>
      <c r="G1647">
        <v>36692.17</v>
      </c>
      <c r="H1647">
        <v>36328.879999999997</v>
      </c>
      <c r="J1647" s="31">
        <f>VLOOKUP(Datos[[#This Row],[Mes]],$M$2:$N$13,2,FALSE)</f>
        <v>44593</v>
      </c>
      <c r="K1647" s="31" t="str">
        <f>VLOOKUP(Datos[[#This Row],[Region]],$P$7:$S$61,4,FALSE)</f>
        <v>14 - Córdoba</v>
      </c>
    </row>
    <row r="1648" spans="1:11" x14ac:dyDescent="0.25">
      <c r="A1648" t="s">
        <v>80</v>
      </c>
      <c r="B1648" t="s">
        <v>22</v>
      </c>
      <c r="C1648" t="s">
        <v>6</v>
      </c>
      <c r="D1648">
        <v>36207.370000000003</v>
      </c>
      <c r="E1648">
        <v>35848.879999999997</v>
      </c>
      <c r="F1648">
        <v>14</v>
      </c>
      <c r="G1648">
        <v>36207.370000000003</v>
      </c>
      <c r="H1648">
        <v>35848.879999999997</v>
      </c>
      <c r="J1648" s="31">
        <f>VLOOKUP(Datos[[#This Row],[Mes]],$M$2:$N$13,2,FALSE)</f>
        <v>44621</v>
      </c>
      <c r="K1648" s="31" t="str">
        <f>VLOOKUP(Datos[[#This Row],[Region]],$P$7:$S$61,4,FALSE)</f>
        <v>14 - Córdoba</v>
      </c>
    </row>
    <row r="1649" spans="1:11" x14ac:dyDescent="0.25">
      <c r="A1649" t="s">
        <v>80</v>
      </c>
      <c r="B1649" t="s">
        <v>22</v>
      </c>
      <c r="C1649" t="s">
        <v>7</v>
      </c>
      <c r="D1649">
        <v>52596.5</v>
      </c>
      <c r="E1649">
        <v>52075.74</v>
      </c>
      <c r="F1649">
        <v>14</v>
      </c>
      <c r="G1649">
        <v>52596.5</v>
      </c>
      <c r="H1649">
        <v>52075.74</v>
      </c>
      <c r="J1649" s="31">
        <f>VLOOKUP(Datos[[#This Row],[Mes]],$M$2:$N$13,2,FALSE)</f>
        <v>44652</v>
      </c>
      <c r="K1649" s="31" t="str">
        <f>VLOOKUP(Datos[[#This Row],[Region]],$P$7:$S$61,4,FALSE)</f>
        <v>14 - Córdoba</v>
      </c>
    </row>
    <row r="1650" spans="1:11" x14ac:dyDescent="0.25">
      <c r="A1650" t="s">
        <v>80</v>
      </c>
      <c r="B1650" t="s">
        <v>22</v>
      </c>
      <c r="C1650" t="s">
        <v>8</v>
      </c>
      <c r="D1650">
        <v>65869.63</v>
      </c>
      <c r="E1650">
        <v>65217.46</v>
      </c>
      <c r="F1650">
        <v>14</v>
      </c>
      <c r="G1650">
        <v>65869.63</v>
      </c>
      <c r="H1650">
        <v>65217.46</v>
      </c>
      <c r="J1650" s="31">
        <f>VLOOKUP(Datos[[#This Row],[Mes]],$M$2:$N$13,2,FALSE)</f>
        <v>44682</v>
      </c>
      <c r="K1650" s="31" t="str">
        <f>VLOOKUP(Datos[[#This Row],[Region]],$P$7:$S$61,4,FALSE)</f>
        <v>14 - Córdoba</v>
      </c>
    </row>
    <row r="1651" spans="1:11" x14ac:dyDescent="0.25">
      <c r="A1651" t="s">
        <v>80</v>
      </c>
      <c r="B1651" t="s">
        <v>22</v>
      </c>
      <c r="C1651" t="s">
        <v>9</v>
      </c>
      <c r="D1651">
        <v>55279.93</v>
      </c>
      <c r="E1651">
        <v>54732.6</v>
      </c>
      <c r="F1651">
        <v>14</v>
      </c>
      <c r="G1651">
        <v>55279.93</v>
      </c>
      <c r="H1651">
        <v>54732.6</v>
      </c>
      <c r="J1651" s="31">
        <f>VLOOKUP(Datos[[#This Row],[Mes]],$M$2:$N$13,2,FALSE)</f>
        <v>44713</v>
      </c>
      <c r="K1651" s="31" t="str">
        <f>VLOOKUP(Datos[[#This Row],[Region]],$P$7:$S$61,4,FALSE)</f>
        <v>14 - Córdoba</v>
      </c>
    </row>
    <row r="1652" spans="1:11" x14ac:dyDescent="0.25">
      <c r="A1652" t="s">
        <v>81</v>
      </c>
      <c r="B1652" t="s">
        <v>22</v>
      </c>
      <c r="C1652" t="s">
        <v>4</v>
      </c>
      <c r="D1652">
        <v>83.42</v>
      </c>
      <c r="E1652">
        <v>82.59</v>
      </c>
      <c r="F1652">
        <v>15</v>
      </c>
      <c r="G1652">
        <v>83.42</v>
      </c>
      <c r="H1652">
        <v>82.59</v>
      </c>
      <c r="J1652" s="31">
        <f>VLOOKUP(Datos[[#This Row],[Mes]],$M$2:$N$13,2,FALSE)</f>
        <v>44562</v>
      </c>
      <c r="K1652" s="31" t="str">
        <f>VLOOKUP(Datos[[#This Row],[Region]],$P$7:$S$61,4,FALSE)</f>
        <v>15 - Coruña, A</v>
      </c>
    </row>
    <row r="1653" spans="1:11" x14ac:dyDescent="0.25">
      <c r="A1653" t="s">
        <v>81</v>
      </c>
      <c r="B1653" t="s">
        <v>22</v>
      </c>
      <c r="C1653" t="s">
        <v>5</v>
      </c>
      <c r="D1653">
        <v>101.87</v>
      </c>
      <c r="E1653">
        <v>100.86</v>
      </c>
      <c r="F1653">
        <v>15</v>
      </c>
      <c r="G1653">
        <v>101.87</v>
      </c>
      <c r="H1653">
        <v>100.86</v>
      </c>
      <c r="J1653" s="31">
        <f>VLOOKUP(Datos[[#This Row],[Mes]],$M$2:$N$13,2,FALSE)</f>
        <v>44593</v>
      </c>
      <c r="K1653" s="31" t="str">
        <f>VLOOKUP(Datos[[#This Row],[Region]],$P$7:$S$61,4,FALSE)</f>
        <v>15 - Coruña, A</v>
      </c>
    </row>
    <row r="1654" spans="1:11" x14ac:dyDescent="0.25">
      <c r="A1654" t="s">
        <v>81</v>
      </c>
      <c r="B1654" t="s">
        <v>22</v>
      </c>
      <c r="C1654" t="s">
        <v>6</v>
      </c>
      <c r="D1654">
        <v>147.46</v>
      </c>
      <c r="E1654">
        <v>146</v>
      </c>
      <c r="F1654">
        <v>15</v>
      </c>
      <c r="G1654">
        <v>147.46</v>
      </c>
      <c r="H1654">
        <v>146</v>
      </c>
      <c r="J1654" s="31">
        <f>VLOOKUP(Datos[[#This Row],[Mes]],$M$2:$N$13,2,FALSE)</f>
        <v>44621</v>
      </c>
      <c r="K1654" s="31" t="str">
        <f>VLOOKUP(Datos[[#This Row],[Region]],$P$7:$S$61,4,FALSE)</f>
        <v>15 - Coruña, A</v>
      </c>
    </row>
    <row r="1655" spans="1:11" x14ac:dyDescent="0.25">
      <c r="A1655" t="s">
        <v>81</v>
      </c>
      <c r="B1655" t="s">
        <v>22</v>
      </c>
      <c r="C1655" t="s">
        <v>7</v>
      </c>
      <c r="D1655">
        <v>235.77</v>
      </c>
      <c r="E1655">
        <v>233.44</v>
      </c>
      <c r="F1655">
        <v>15</v>
      </c>
      <c r="G1655">
        <v>235.77</v>
      </c>
      <c r="H1655">
        <v>233.44</v>
      </c>
      <c r="J1655" s="31">
        <f>VLOOKUP(Datos[[#This Row],[Mes]],$M$2:$N$13,2,FALSE)</f>
        <v>44652</v>
      </c>
      <c r="K1655" s="31" t="str">
        <f>VLOOKUP(Datos[[#This Row],[Region]],$P$7:$S$61,4,FALSE)</f>
        <v>15 - Coruña, A</v>
      </c>
    </row>
    <row r="1656" spans="1:11" x14ac:dyDescent="0.25">
      <c r="A1656" t="s">
        <v>81</v>
      </c>
      <c r="B1656" t="s">
        <v>22</v>
      </c>
      <c r="C1656" t="s">
        <v>8</v>
      </c>
      <c r="D1656">
        <v>233.11</v>
      </c>
      <c r="E1656">
        <v>230.8</v>
      </c>
      <c r="F1656">
        <v>15</v>
      </c>
      <c r="G1656">
        <v>233.11</v>
      </c>
      <c r="H1656">
        <v>230.8</v>
      </c>
      <c r="J1656" s="31">
        <f>VLOOKUP(Datos[[#This Row],[Mes]],$M$2:$N$13,2,FALSE)</f>
        <v>44682</v>
      </c>
      <c r="K1656" s="31" t="str">
        <f>VLOOKUP(Datos[[#This Row],[Region]],$P$7:$S$61,4,FALSE)</f>
        <v>15 - Coruña, A</v>
      </c>
    </row>
    <row r="1657" spans="1:11" x14ac:dyDescent="0.25">
      <c r="A1657" t="s">
        <v>81</v>
      </c>
      <c r="B1657" t="s">
        <v>22</v>
      </c>
      <c r="C1657" t="s">
        <v>9</v>
      </c>
      <c r="D1657">
        <v>235.84</v>
      </c>
      <c r="E1657">
        <v>233.5</v>
      </c>
      <c r="F1657">
        <v>15</v>
      </c>
      <c r="G1657">
        <v>235.84</v>
      </c>
      <c r="H1657">
        <v>233.5</v>
      </c>
      <c r="J1657" s="31">
        <f>VLOOKUP(Datos[[#This Row],[Mes]],$M$2:$N$13,2,FALSE)</f>
        <v>44713</v>
      </c>
      <c r="K1657" s="31" t="str">
        <f>VLOOKUP(Datos[[#This Row],[Region]],$P$7:$S$61,4,FALSE)</f>
        <v>15 - Coruña, A</v>
      </c>
    </row>
    <row r="1658" spans="1:11" x14ac:dyDescent="0.25">
      <c r="A1658" t="s">
        <v>82</v>
      </c>
      <c r="B1658" t="s">
        <v>22</v>
      </c>
      <c r="C1658" t="s">
        <v>4</v>
      </c>
      <c r="D1658">
        <v>124135.03999999999</v>
      </c>
      <c r="E1658">
        <v>122905.98</v>
      </c>
      <c r="F1658">
        <v>16</v>
      </c>
      <c r="G1658">
        <v>124135.03999999999</v>
      </c>
      <c r="H1658">
        <v>122905.98</v>
      </c>
      <c r="J1658" s="31">
        <f>VLOOKUP(Datos[[#This Row],[Mes]],$M$2:$N$13,2,FALSE)</f>
        <v>44562</v>
      </c>
      <c r="K1658" s="31" t="str">
        <f>VLOOKUP(Datos[[#This Row],[Region]],$P$7:$S$61,4,FALSE)</f>
        <v>16 - Cuenca</v>
      </c>
    </row>
    <row r="1659" spans="1:11" x14ac:dyDescent="0.25">
      <c r="A1659" t="s">
        <v>82</v>
      </c>
      <c r="B1659" t="s">
        <v>22</v>
      </c>
      <c r="C1659" t="s">
        <v>5</v>
      </c>
      <c r="D1659">
        <v>156577.43</v>
      </c>
      <c r="E1659">
        <v>155027.16</v>
      </c>
      <c r="F1659">
        <v>16</v>
      </c>
      <c r="G1659">
        <v>156577.43</v>
      </c>
      <c r="H1659">
        <v>155027.16</v>
      </c>
      <c r="J1659" s="31">
        <f>VLOOKUP(Datos[[#This Row],[Mes]],$M$2:$N$13,2,FALSE)</f>
        <v>44593</v>
      </c>
      <c r="K1659" s="31" t="str">
        <f>VLOOKUP(Datos[[#This Row],[Region]],$P$7:$S$61,4,FALSE)</f>
        <v>16 - Cuenca</v>
      </c>
    </row>
    <row r="1660" spans="1:11" x14ac:dyDescent="0.25">
      <c r="A1660" t="s">
        <v>82</v>
      </c>
      <c r="B1660" t="s">
        <v>22</v>
      </c>
      <c r="C1660" t="s">
        <v>6</v>
      </c>
      <c r="D1660">
        <v>209066.36</v>
      </c>
      <c r="E1660">
        <v>206996.4</v>
      </c>
      <c r="F1660">
        <v>16</v>
      </c>
      <c r="G1660">
        <v>209066.36</v>
      </c>
      <c r="H1660">
        <v>206996.4</v>
      </c>
      <c r="J1660" s="31">
        <f>VLOOKUP(Datos[[#This Row],[Mes]],$M$2:$N$13,2,FALSE)</f>
        <v>44621</v>
      </c>
      <c r="K1660" s="31" t="str">
        <f>VLOOKUP(Datos[[#This Row],[Region]],$P$7:$S$61,4,FALSE)</f>
        <v>16 - Cuenca</v>
      </c>
    </row>
    <row r="1661" spans="1:11" x14ac:dyDescent="0.25">
      <c r="A1661" t="s">
        <v>82</v>
      </c>
      <c r="B1661" t="s">
        <v>22</v>
      </c>
      <c r="C1661" t="s">
        <v>7</v>
      </c>
      <c r="D1661">
        <v>284093.53000000003</v>
      </c>
      <c r="E1661">
        <v>281280.71999999997</v>
      </c>
      <c r="F1661">
        <v>16</v>
      </c>
      <c r="G1661">
        <v>284093.53000000003</v>
      </c>
      <c r="H1661">
        <v>281280.71999999997</v>
      </c>
      <c r="J1661" s="31">
        <f>VLOOKUP(Datos[[#This Row],[Mes]],$M$2:$N$13,2,FALSE)</f>
        <v>44652</v>
      </c>
      <c r="K1661" s="31" t="str">
        <f>VLOOKUP(Datos[[#This Row],[Region]],$P$7:$S$61,4,FALSE)</f>
        <v>16 - Cuenca</v>
      </c>
    </row>
    <row r="1662" spans="1:11" x14ac:dyDescent="0.25">
      <c r="A1662" t="s">
        <v>82</v>
      </c>
      <c r="B1662" t="s">
        <v>22</v>
      </c>
      <c r="C1662" t="s">
        <v>8</v>
      </c>
      <c r="D1662">
        <v>382195.92</v>
      </c>
      <c r="E1662">
        <v>378411.8</v>
      </c>
      <c r="F1662">
        <v>16</v>
      </c>
      <c r="G1662">
        <v>382195.92</v>
      </c>
      <c r="H1662">
        <v>378411.8</v>
      </c>
      <c r="J1662" s="31">
        <f>VLOOKUP(Datos[[#This Row],[Mes]],$M$2:$N$13,2,FALSE)</f>
        <v>44682</v>
      </c>
      <c r="K1662" s="31" t="str">
        <f>VLOOKUP(Datos[[#This Row],[Region]],$P$7:$S$61,4,FALSE)</f>
        <v>16 - Cuenca</v>
      </c>
    </row>
    <row r="1663" spans="1:11" x14ac:dyDescent="0.25">
      <c r="A1663" t="s">
        <v>82</v>
      </c>
      <c r="B1663" t="s">
        <v>22</v>
      </c>
      <c r="C1663" t="s">
        <v>9</v>
      </c>
      <c r="D1663">
        <v>354480.39</v>
      </c>
      <c r="E1663">
        <v>350970.68</v>
      </c>
      <c r="F1663">
        <v>16</v>
      </c>
      <c r="G1663">
        <v>354480.39</v>
      </c>
      <c r="H1663">
        <v>350970.68</v>
      </c>
      <c r="J1663" s="31">
        <f>VLOOKUP(Datos[[#This Row],[Mes]],$M$2:$N$13,2,FALSE)</f>
        <v>44713</v>
      </c>
      <c r="K1663" s="31" t="str">
        <f>VLOOKUP(Datos[[#This Row],[Region]],$P$7:$S$61,4,FALSE)</f>
        <v>16 - Cuenca</v>
      </c>
    </row>
    <row r="1664" spans="1:11" x14ac:dyDescent="0.25">
      <c r="A1664" t="s">
        <v>105</v>
      </c>
      <c r="B1664" t="s">
        <v>22</v>
      </c>
      <c r="C1664" t="s">
        <v>4</v>
      </c>
      <c r="D1664">
        <v>1513.95</v>
      </c>
      <c r="E1664">
        <v>1498.96</v>
      </c>
      <c r="F1664">
        <v>17</v>
      </c>
      <c r="G1664">
        <v>1513.95</v>
      </c>
      <c r="H1664">
        <v>1498.96</v>
      </c>
      <c r="J1664" s="31">
        <f>VLOOKUP(Datos[[#This Row],[Mes]],$M$2:$N$13,2,FALSE)</f>
        <v>44562</v>
      </c>
      <c r="K1664" s="31" t="str">
        <f>VLOOKUP(Datos[[#This Row],[Region]],$P$7:$S$61,4,FALSE)</f>
        <v>17 - Girona</v>
      </c>
    </row>
    <row r="1665" spans="1:11" x14ac:dyDescent="0.25">
      <c r="A1665" t="s">
        <v>105</v>
      </c>
      <c r="B1665" t="s">
        <v>22</v>
      </c>
      <c r="C1665" t="s">
        <v>5</v>
      </c>
      <c r="D1665">
        <v>1913.96</v>
      </c>
      <c r="E1665">
        <v>1895.01</v>
      </c>
      <c r="F1665">
        <v>17</v>
      </c>
      <c r="G1665">
        <v>1913.96</v>
      </c>
      <c r="H1665">
        <v>1895.01</v>
      </c>
      <c r="J1665" s="31">
        <f>VLOOKUP(Datos[[#This Row],[Mes]],$M$2:$N$13,2,FALSE)</f>
        <v>44593</v>
      </c>
      <c r="K1665" s="31" t="str">
        <f>VLOOKUP(Datos[[#This Row],[Region]],$P$7:$S$61,4,FALSE)</f>
        <v>17 - Girona</v>
      </c>
    </row>
    <row r="1666" spans="1:11" x14ac:dyDescent="0.25">
      <c r="A1666" t="s">
        <v>105</v>
      </c>
      <c r="B1666" t="s">
        <v>22</v>
      </c>
      <c r="C1666" t="s">
        <v>6</v>
      </c>
      <c r="D1666">
        <v>2682.34</v>
      </c>
      <c r="E1666">
        <v>2655.78</v>
      </c>
      <c r="F1666">
        <v>17</v>
      </c>
      <c r="G1666">
        <v>2682.34</v>
      </c>
      <c r="H1666">
        <v>2655.78</v>
      </c>
      <c r="J1666" s="31">
        <f>VLOOKUP(Datos[[#This Row],[Mes]],$M$2:$N$13,2,FALSE)</f>
        <v>44621</v>
      </c>
      <c r="K1666" s="31" t="str">
        <f>VLOOKUP(Datos[[#This Row],[Region]],$P$7:$S$61,4,FALSE)</f>
        <v>17 - Girona</v>
      </c>
    </row>
    <row r="1667" spans="1:11" x14ac:dyDescent="0.25">
      <c r="A1667" t="s">
        <v>105</v>
      </c>
      <c r="B1667" t="s">
        <v>22</v>
      </c>
      <c r="C1667" t="s">
        <v>7</v>
      </c>
      <c r="D1667">
        <v>2915.99</v>
      </c>
      <c r="E1667">
        <v>2887.12</v>
      </c>
      <c r="F1667">
        <v>17</v>
      </c>
      <c r="G1667">
        <v>2915.99</v>
      </c>
      <c r="H1667">
        <v>2887.12</v>
      </c>
      <c r="J1667" s="31">
        <f>VLOOKUP(Datos[[#This Row],[Mes]],$M$2:$N$13,2,FALSE)</f>
        <v>44652</v>
      </c>
      <c r="K1667" s="31" t="str">
        <f>VLOOKUP(Datos[[#This Row],[Region]],$P$7:$S$61,4,FALSE)</f>
        <v>17 - Girona</v>
      </c>
    </row>
    <row r="1668" spans="1:11" x14ac:dyDescent="0.25">
      <c r="A1668" t="s">
        <v>105</v>
      </c>
      <c r="B1668" t="s">
        <v>22</v>
      </c>
      <c r="C1668" t="s">
        <v>8</v>
      </c>
      <c r="D1668">
        <v>3164.27</v>
      </c>
      <c r="E1668">
        <v>3132.94</v>
      </c>
      <c r="F1668">
        <v>17</v>
      </c>
      <c r="G1668">
        <v>3164.27</v>
      </c>
      <c r="H1668">
        <v>3132.94</v>
      </c>
      <c r="J1668" s="31">
        <f>VLOOKUP(Datos[[#This Row],[Mes]],$M$2:$N$13,2,FALSE)</f>
        <v>44682</v>
      </c>
      <c r="K1668" s="31" t="str">
        <f>VLOOKUP(Datos[[#This Row],[Region]],$P$7:$S$61,4,FALSE)</f>
        <v>17 - Girona</v>
      </c>
    </row>
    <row r="1669" spans="1:11" x14ac:dyDescent="0.25">
      <c r="A1669" t="s">
        <v>105</v>
      </c>
      <c r="B1669" t="s">
        <v>22</v>
      </c>
      <c r="C1669" t="s">
        <v>9</v>
      </c>
      <c r="D1669">
        <v>2952</v>
      </c>
      <c r="E1669">
        <v>2922.77</v>
      </c>
      <c r="F1669">
        <v>17</v>
      </c>
      <c r="G1669">
        <v>2952</v>
      </c>
      <c r="H1669">
        <v>2922.77</v>
      </c>
      <c r="J1669" s="31">
        <f>VLOOKUP(Datos[[#This Row],[Mes]],$M$2:$N$13,2,FALSE)</f>
        <v>44713</v>
      </c>
      <c r="K1669" s="31" t="str">
        <f>VLOOKUP(Datos[[#This Row],[Region]],$P$7:$S$61,4,FALSE)</f>
        <v>17 - Girona</v>
      </c>
    </row>
    <row r="1670" spans="1:11" x14ac:dyDescent="0.25">
      <c r="A1670" t="s">
        <v>103</v>
      </c>
      <c r="B1670" t="s">
        <v>22</v>
      </c>
      <c r="C1670" t="s">
        <v>4</v>
      </c>
      <c r="D1670">
        <v>49816.06</v>
      </c>
      <c r="E1670">
        <v>49322.83</v>
      </c>
      <c r="F1670">
        <v>18</v>
      </c>
      <c r="G1670">
        <v>49816.06</v>
      </c>
      <c r="H1670">
        <v>49322.83</v>
      </c>
      <c r="J1670" s="31">
        <f>VLOOKUP(Datos[[#This Row],[Mes]],$M$2:$N$13,2,FALSE)</f>
        <v>44562</v>
      </c>
      <c r="K1670" s="31" t="str">
        <f>VLOOKUP(Datos[[#This Row],[Region]],$P$7:$S$61,4,FALSE)</f>
        <v>18 - Granada</v>
      </c>
    </row>
    <row r="1671" spans="1:11" x14ac:dyDescent="0.25">
      <c r="A1671" t="s">
        <v>103</v>
      </c>
      <c r="B1671" t="s">
        <v>22</v>
      </c>
      <c r="C1671" t="s">
        <v>5</v>
      </c>
      <c r="D1671">
        <v>55772.34</v>
      </c>
      <c r="E1671">
        <v>55220.14</v>
      </c>
      <c r="F1671">
        <v>18</v>
      </c>
      <c r="G1671">
        <v>55772.34</v>
      </c>
      <c r="H1671">
        <v>55220.14</v>
      </c>
      <c r="J1671" s="31">
        <f>VLOOKUP(Datos[[#This Row],[Mes]],$M$2:$N$13,2,FALSE)</f>
        <v>44593</v>
      </c>
      <c r="K1671" s="31" t="str">
        <f>VLOOKUP(Datos[[#This Row],[Region]],$P$7:$S$61,4,FALSE)</f>
        <v>18 - Granada</v>
      </c>
    </row>
    <row r="1672" spans="1:11" x14ac:dyDescent="0.25">
      <c r="A1672" t="s">
        <v>103</v>
      </c>
      <c r="B1672" t="s">
        <v>22</v>
      </c>
      <c r="C1672" t="s">
        <v>6</v>
      </c>
      <c r="D1672">
        <v>57120.26</v>
      </c>
      <c r="E1672">
        <v>56554.71</v>
      </c>
      <c r="F1672">
        <v>18</v>
      </c>
      <c r="G1672">
        <v>57120.26</v>
      </c>
      <c r="H1672">
        <v>56554.71</v>
      </c>
      <c r="J1672" s="31">
        <f>VLOOKUP(Datos[[#This Row],[Mes]],$M$2:$N$13,2,FALSE)</f>
        <v>44621</v>
      </c>
      <c r="K1672" s="31" t="str">
        <f>VLOOKUP(Datos[[#This Row],[Region]],$P$7:$S$61,4,FALSE)</f>
        <v>18 - Granada</v>
      </c>
    </row>
    <row r="1673" spans="1:11" x14ac:dyDescent="0.25">
      <c r="A1673" t="s">
        <v>103</v>
      </c>
      <c r="B1673" t="s">
        <v>22</v>
      </c>
      <c r="C1673" t="s">
        <v>7</v>
      </c>
      <c r="D1673">
        <v>91814.06</v>
      </c>
      <c r="E1673">
        <v>90905.01</v>
      </c>
      <c r="F1673">
        <v>18</v>
      </c>
      <c r="G1673">
        <v>91814.06</v>
      </c>
      <c r="H1673">
        <v>90905.01</v>
      </c>
      <c r="J1673" s="31">
        <f>VLOOKUP(Datos[[#This Row],[Mes]],$M$2:$N$13,2,FALSE)</f>
        <v>44652</v>
      </c>
      <c r="K1673" s="31" t="str">
        <f>VLOOKUP(Datos[[#This Row],[Region]],$P$7:$S$61,4,FALSE)</f>
        <v>18 - Granada</v>
      </c>
    </row>
    <row r="1674" spans="1:11" x14ac:dyDescent="0.25">
      <c r="A1674" t="s">
        <v>103</v>
      </c>
      <c r="B1674" t="s">
        <v>22</v>
      </c>
      <c r="C1674" t="s">
        <v>8</v>
      </c>
      <c r="D1674">
        <v>107343.69</v>
      </c>
      <c r="E1674">
        <v>106280.88</v>
      </c>
      <c r="F1674">
        <v>18</v>
      </c>
      <c r="G1674">
        <v>107343.69</v>
      </c>
      <c r="H1674">
        <v>106280.88</v>
      </c>
      <c r="J1674" s="31">
        <f>VLOOKUP(Datos[[#This Row],[Mes]],$M$2:$N$13,2,FALSE)</f>
        <v>44682</v>
      </c>
      <c r="K1674" s="31" t="str">
        <f>VLOOKUP(Datos[[#This Row],[Region]],$P$7:$S$61,4,FALSE)</f>
        <v>18 - Granada</v>
      </c>
    </row>
    <row r="1675" spans="1:11" x14ac:dyDescent="0.25">
      <c r="A1675" t="s">
        <v>103</v>
      </c>
      <c r="B1675" t="s">
        <v>22</v>
      </c>
      <c r="C1675" t="s">
        <v>9</v>
      </c>
      <c r="D1675">
        <v>100081.27</v>
      </c>
      <c r="E1675">
        <v>99090.37</v>
      </c>
      <c r="F1675">
        <v>18</v>
      </c>
      <c r="G1675">
        <v>100081.27</v>
      </c>
      <c r="H1675">
        <v>99090.37</v>
      </c>
      <c r="J1675" s="31">
        <f>VLOOKUP(Datos[[#This Row],[Mes]],$M$2:$N$13,2,FALSE)</f>
        <v>44713</v>
      </c>
      <c r="K1675" s="31" t="str">
        <f>VLOOKUP(Datos[[#This Row],[Region]],$P$7:$S$61,4,FALSE)</f>
        <v>18 - Granada</v>
      </c>
    </row>
    <row r="1676" spans="1:11" x14ac:dyDescent="0.25">
      <c r="A1676" t="s">
        <v>107</v>
      </c>
      <c r="B1676" t="s">
        <v>22</v>
      </c>
      <c r="C1676" t="s">
        <v>4</v>
      </c>
      <c r="D1676">
        <v>43092.07</v>
      </c>
      <c r="E1676">
        <v>42665.42</v>
      </c>
      <c r="F1676">
        <v>19</v>
      </c>
      <c r="G1676">
        <v>43092.07</v>
      </c>
      <c r="H1676">
        <v>42665.42</v>
      </c>
      <c r="J1676" s="31">
        <f>VLOOKUP(Datos[[#This Row],[Mes]],$M$2:$N$13,2,FALSE)</f>
        <v>44562</v>
      </c>
      <c r="K1676" s="31" t="str">
        <f>VLOOKUP(Datos[[#This Row],[Region]],$P$7:$S$61,4,FALSE)</f>
        <v>19 - Guadalajara</v>
      </c>
    </row>
    <row r="1677" spans="1:11" x14ac:dyDescent="0.25">
      <c r="A1677" t="s">
        <v>107</v>
      </c>
      <c r="B1677" t="s">
        <v>22</v>
      </c>
      <c r="C1677" t="s">
        <v>5</v>
      </c>
      <c r="D1677">
        <v>63499.74</v>
      </c>
      <c r="E1677">
        <v>62871.03</v>
      </c>
      <c r="F1677">
        <v>19</v>
      </c>
      <c r="G1677">
        <v>63499.74</v>
      </c>
      <c r="H1677">
        <v>62871.03</v>
      </c>
      <c r="J1677" s="31">
        <f>VLOOKUP(Datos[[#This Row],[Mes]],$M$2:$N$13,2,FALSE)</f>
        <v>44593</v>
      </c>
      <c r="K1677" s="31" t="str">
        <f>VLOOKUP(Datos[[#This Row],[Region]],$P$7:$S$61,4,FALSE)</f>
        <v>19 - Guadalajara</v>
      </c>
    </row>
    <row r="1678" spans="1:11" x14ac:dyDescent="0.25">
      <c r="A1678" t="s">
        <v>107</v>
      </c>
      <c r="B1678" t="s">
        <v>22</v>
      </c>
      <c r="C1678" t="s">
        <v>6</v>
      </c>
      <c r="D1678">
        <v>82329.73</v>
      </c>
      <c r="E1678">
        <v>81514.58</v>
      </c>
      <c r="F1678">
        <v>19</v>
      </c>
      <c r="G1678">
        <v>82329.73</v>
      </c>
      <c r="H1678">
        <v>81514.58</v>
      </c>
      <c r="J1678" s="31">
        <f>VLOOKUP(Datos[[#This Row],[Mes]],$M$2:$N$13,2,FALSE)</f>
        <v>44621</v>
      </c>
      <c r="K1678" s="31" t="str">
        <f>VLOOKUP(Datos[[#This Row],[Region]],$P$7:$S$61,4,FALSE)</f>
        <v>19 - Guadalajara</v>
      </c>
    </row>
    <row r="1679" spans="1:11" x14ac:dyDescent="0.25">
      <c r="A1679" t="s">
        <v>107</v>
      </c>
      <c r="B1679" t="s">
        <v>22</v>
      </c>
      <c r="C1679" t="s">
        <v>7</v>
      </c>
      <c r="D1679">
        <v>126068.25</v>
      </c>
      <c r="E1679">
        <v>124820.05</v>
      </c>
      <c r="F1679">
        <v>19</v>
      </c>
      <c r="G1679">
        <v>126068.25</v>
      </c>
      <c r="H1679">
        <v>124820.05</v>
      </c>
      <c r="J1679" s="31">
        <f>VLOOKUP(Datos[[#This Row],[Mes]],$M$2:$N$13,2,FALSE)</f>
        <v>44652</v>
      </c>
      <c r="K1679" s="31" t="str">
        <f>VLOOKUP(Datos[[#This Row],[Region]],$P$7:$S$61,4,FALSE)</f>
        <v>19 - Guadalajara</v>
      </c>
    </row>
    <row r="1680" spans="1:11" x14ac:dyDescent="0.25">
      <c r="A1680" t="s">
        <v>107</v>
      </c>
      <c r="B1680" t="s">
        <v>22</v>
      </c>
      <c r="C1680" t="s">
        <v>8</v>
      </c>
      <c r="D1680">
        <v>146651.21</v>
      </c>
      <c r="E1680">
        <v>145199.22</v>
      </c>
      <c r="F1680">
        <v>19</v>
      </c>
      <c r="G1680">
        <v>146651.21</v>
      </c>
      <c r="H1680">
        <v>145199.22</v>
      </c>
      <c r="J1680" s="31">
        <f>VLOOKUP(Datos[[#This Row],[Mes]],$M$2:$N$13,2,FALSE)</f>
        <v>44682</v>
      </c>
      <c r="K1680" s="31" t="str">
        <f>VLOOKUP(Datos[[#This Row],[Region]],$P$7:$S$61,4,FALSE)</f>
        <v>19 - Guadalajara</v>
      </c>
    </row>
    <row r="1681" spans="1:11" x14ac:dyDescent="0.25">
      <c r="A1681" t="s">
        <v>107</v>
      </c>
      <c r="B1681" t="s">
        <v>22</v>
      </c>
      <c r="C1681" t="s">
        <v>9</v>
      </c>
      <c r="D1681">
        <v>128998.72</v>
      </c>
      <c r="E1681">
        <v>127721.5</v>
      </c>
      <c r="F1681">
        <v>19</v>
      </c>
      <c r="G1681">
        <v>128998.72</v>
      </c>
      <c r="H1681">
        <v>127721.5</v>
      </c>
      <c r="J1681" s="31">
        <f>VLOOKUP(Datos[[#This Row],[Mes]],$M$2:$N$13,2,FALSE)</f>
        <v>44713</v>
      </c>
      <c r="K1681" s="31" t="str">
        <f>VLOOKUP(Datos[[#This Row],[Region]],$P$7:$S$61,4,FALSE)</f>
        <v>19 - Guadalajara</v>
      </c>
    </row>
    <row r="1682" spans="1:11" x14ac:dyDescent="0.25">
      <c r="A1682" t="s">
        <v>104</v>
      </c>
      <c r="B1682" t="s">
        <v>22</v>
      </c>
      <c r="C1682" t="s">
        <v>4</v>
      </c>
      <c r="D1682">
        <v>306.86</v>
      </c>
      <c r="E1682">
        <v>303.82</v>
      </c>
      <c r="F1682">
        <v>20</v>
      </c>
      <c r="G1682">
        <v>306.86</v>
      </c>
      <c r="H1682">
        <v>303.82</v>
      </c>
      <c r="J1682" s="31">
        <f>VLOOKUP(Datos[[#This Row],[Mes]],$M$2:$N$13,2,FALSE)</f>
        <v>44562</v>
      </c>
      <c r="K1682" s="31" t="str">
        <f>VLOOKUP(Datos[[#This Row],[Region]],$P$7:$S$61,4,FALSE)</f>
        <v>20 - Gipuzkoa</v>
      </c>
    </row>
    <row r="1683" spans="1:11" x14ac:dyDescent="0.25">
      <c r="A1683" t="s">
        <v>104</v>
      </c>
      <c r="B1683" t="s">
        <v>22</v>
      </c>
      <c r="C1683" t="s">
        <v>5</v>
      </c>
      <c r="D1683">
        <v>259.64</v>
      </c>
      <c r="E1683">
        <v>257.07</v>
      </c>
      <c r="F1683">
        <v>20</v>
      </c>
      <c r="G1683">
        <v>259.64</v>
      </c>
      <c r="H1683">
        <v>257.07</v>
      </c>
      <c r="J1683" s="31">
        <f>VLOOKUP(Datos[[#This Row],[Mes]],$M$2:$N$13,2,FALSE)</f>
        <v>44593</v>
      </c>
      <c r="K1683" s="31" t="str">
        <f>VLOOKUP(Datos[[#This Row],[Region]],$P$7:$S$61,4,FALSE)</f>
        <v>20 - Gipuzkoa</v>
      </c>
    </row>
    <row r="1684" spans="1:11" x14ac:dyDescent="0.25">
      <c r="A1684" t="s">
        <v>104</v>
      </c>
      <c r="B1684" t="s">
        <v>22</v>
      </c>
      <c r="C1684" t="s">
        <v>6</v>
      </c>
      <c r="D1684">
        <v>670.54</v>
      </c>
      <c r="E1684">
        <v>663.9</v>
      </c>
      <c r="F1684">
        <v>20</v>
      </c>
      <c r="G1684">
        <v>670.54</v>
      </c>
      <c r="H1684">
        <v>663.9</v>
      </c>
      <c r="J1684" s="31">
        <f>VLOOKUP(Datos[[#This Row],[Mes]],$M$2:$N$13,2,FALSE)</f>
        <v>44621</v>
      </c>
      <c r="K1684" s="31" t="str">
        <f>VLOOKUP(Datos[[#This Row],[Region]],$P$7:$S$61,4,FALSE)</f>
        <v>20 - Gipuzkoa</v>
      </c>
    </row>
    <row r="1685" spans="1:11" x14ac:dyDescent="0.25">
      <c r="A1685" t="s">
        <v>104</v>
      </c>
      <c r="B1685" t="s">
        <v>22</v>
      </c>
      <c r="C1685" t="s">
        <v>7</v>
      </c>
      <c r="D1685">
        <v>825.95</v>
      </c>
      <c r="E1685">
        <v>817.77</v>
      </c>
      <c r="F1685">
        <v>20</v>
      </c>
      <c r="G1685">
        <v>825.95</v>
      </c>
      <c r="H1685">
        <v>817.77</v>
      </c>
      <c r="J1685" s="31">
        <f>VLOOKUP(Datos[[#This Row],[Mes]],$M$2:$N$13,2,FALSE)</f>
        <v>44652</v>
      </c>
      <c r="K1685" s="31" t="str">
        <f>VLOOKUP(Datos[[#This Row],[Region]],$P$7:$S$61,4,FALSE)</f>
        <v>20 - Gipuzkoa</v>
      </c>
    </row>
    <row r="1686" spans="1:11" x14ac:dyDescent="0.25">
      <c r="A1686" t="s">
        <v>104</v>
      </c>
      <c r="B1686" t="s">
        <v>22</v>
      </c>
      <c r="C1686" t="s">
        <v>8</v>
      </c>
      <c r="D1686">
        <v>858.52</v>
      </c>
      <c r="E1686">
        <v>850.02</v>
      </c>
      <c r="F1686">
        <v>20</v>
      </c>
      <c r="G1686">
        <v>858.52</v>
      </c>
      <c r="H1686">
        <v>850.02</v>
      </c>
      <c r="J1686" s="31">
        <f>VLOOKUP(Datos[[#This Row],[Mes]],$M$2:$N$13,2,FALSE)</f>
        <v>44682</v>
      </c>
      <c r="K1686" s="31" t="str">
        <f>VLOOKUP(Datos[[#This Row],[Region]],$P$7:$S$61,4,FALSE)</f>
        <v>20 - Gipuzkoa</v>
      </c>
    </row>
    <row r="1687" spans="1:11" x14ac:dyDescent="0.25">
      <c r="A1687" t="s">
        <v>104</v>
      </c>
      <c r="B1687" t="s">
        <v>22</v>
      </c>
      <c r="C1687" t="s">
        <v>9</v>
      </c>
      <c r="D1687">
        <v>881.88</v>
      </c>
      <c r="E1687">
        <v>873.15</v>
      </c>
      <c r="F1687">
        <v>20</v>
      </c>
      <c r="G1687">
        <v>881.88</v>
      </c>
      <c r="H1687">
        <v>873.15</v>
      </c>
      <c r="J1687" s="31">
        <f>VLOOKUP(Datos[[#This Row],[Mes]],$M$2:$N$13,2,FALSE)</f>
        <v>44713</v>
      </c>
      <c r="K1687" s="31" t="str">
        <f>VLOOKUP(Datos[[#This Row],[Region]],$P$7:$S$61,4,FALSE)</f>
        <v>20 - Gipuzkoa</v>
      </c>
    </row>
    <row r="1688" spans="1:11" x14ac:dyDescent="0.25">
      <c r="A1688" t="s">
        <v>102</v>
      </c>
      <c r="B1688" t="s">
        <v>22</v>
      </c>
      <c r="C1688" t="s">
        <v>4</v>
      </c>
      <c r="D1688">
        <v>46597.75</v>
      </c>
      <c r="E1688">
        <v>46136.39</v>
      </c>
      <c r="F1688">
        <v>21</v>
      </c>
      <c r="G1688">
        <v>46597.75</v>
      </c>
      <c r="H1688">
        <v>46136.39</v>
      </c>
      <c r="J1688" s="31">
        <f>VLOOKUP(Datos[[#This Row],[Mes]],$M$2:$N$13,2,FALSE)</f>
        <v>44562</v>
      </c>
      <c r="K1688" s="31" t="str">
        <f>VLOOKUP(Datos[[#This Row],[Region]],$P$7:$S$61,4,FALSE)</f>
        <v>21 - Huelva</v>
      </c>
    </row>
    <row r="1689" spans="1:11" x14ac:dyDescent="0.25">
      <c r="A1689" t="s">
        <v>102</v>
      </c>
      <c r="B1689" t="s">
        <v>22</v>
      </c>
      <c r="C1689" t="s">
        <v>5</v>
      </c>
      <c r="D1689">
        <v>55735.05</v>
      </c>
      <c r="E1689">
        <v>55183.22</v>
      </c>
      <c r="F1689">
        <v>21</v>
      </c>
      <c r="G1689">
        <v>55735.05</v>
      </c>
      <c r="H1689">
        <v>55183.22</v>
      </c>
      <c r="J1689" s="31">
        <f>VLOOKUP(Datos[[#This Row],[Mes]],$M$2:$N$13,2,FALSE)</f>
        <v>44593</v>
      </c>
      <c r="K1689" s="31" t="str">
        <f>VLOOKUP(Datos[[#This Row],[Region]],$P$7:$S$61,4,FALSE)</f>
        <v>21 - Huelva</v>
      </c>
    </row>
    <row r="1690" spans="1:11" x14ac:dyDescent="0.25">
      <c r="A1690" t="s">
        <v>102</v>
      </c>
      <c r="B1690" t="s">
        <v>22</v>
      </c>
      <c r="C1690" t="s">
        <v>6</v>
      </c>
      <c r="D1690">
        <v>57188.29</v>
      </c>
      <c r="E1690">
        <v>56622.07</v>
      </c>
      <c r="F1690">
        <v>21</v>
      </c>
      <c r="G1690">
        <v>57188.29</v>
      </c>
      <c r="H1690">
        <v>56622.07</v>
      </c>
      <c r="J1690" s="31">
        <f>VLOOKUP(Datos[[#This Row],[Mes]],$M$2:$N$13,2,FALSE)</f>
        <v>44621</v>
      </c>
      <c r="K1690" s="31" t="str">
        <f>VLOOKUP(Datos[[#This Row],[Region]],$P$7:$S$61,4,FALSE)</f>
        <v>21 - Huelva</v>
      </c>
    </row>
    <row r="1691" spans="1:11" x14ac:dyDescent="0.25">
      <c r="A1691" t="s">
        <v>102</v>
      </c>
      <c r="B1691" t="s">
        <v>22</v>
      </c>
      <c r="C1691" t="s">
        <v>7</v>
      </c>
      <c r="D1691">
        <v>75139.55</v>
      </c>
      <c r="E1691">
        <v>74395.59</v>
      </c>
      <c r="F1691">
        <v>21</v>
      </c>
      <c r="G1691">
        <v>75139.55</v>
      </c>
      <c r="H1691">
        <v>74395.59</v>
      </c>
      <c r="J1691" s="31">
        <f>VLOOKUP(Datos[[#This Row],[Mes]],$M$2:$N$13,2,FALSE)</f>
        <v>44652</v>
      </c>
      <c r="K1691" s="31" t="str">
        <f>VLOOKUP(Datos[[#This Row],[Region]],$P$7:$S$61,4,FALSE)</f>
        <v>21 - Huelva</v>
      </c>
    </row>
    <row r="1692" spans="1:11" x14ac:dyDescent="0.25">
      <c r="A1692" t="s">
        <v>102</v>
      </c>
      <c r="B1692" t="s">
        <v>22</v>
      </c>
      <c r="C1692" t="s">
        <v>8</v>
      </c>
      <c r="D1692">
        <v>97166.76</v>
      </c>
      <c r="E1692">
        <v>96204.71</v>
      </c>
      <c r="F1692">
        <v>21</v>
      </c>
      <c r="G1692">
        <v>97166.76</v>
      </c>
      <c r="H1692">
        <v>96204.71</v>
      </c>
      <c r="J1692" s="31">
        <f>VLOOKUP(Datos[[#This Row],[Mes]],$M$2:$N$13,2,FALSE)</f>
        <v>44682</v>
      </c>
      <c r="K1692" s="31" t="str">
        <f>VLOOKUP(Datos[[#This Row],[Region]],$P$7:$S$61,4,FALSE)</f>
        <v>21 - Huelva</v>
      </c>
    </row>
    <row r="1693" spans="1:11" x14ac:dyDescent="0.25">
      <c r="A1693" t="s">
        <v>102</v>
      </c>
      <c r="B1693" t="s">
        <v>22</v>
      </c>
      <c r="C1693" t="s">
        <v>9</v>
      </c>
      <c r="D1693">
        <v>92768.39</v>
      </c>
      <c r="E1693">
        <v>91849.89</v>
      </c>
      <c r="F1693">
        <v>21</v>
      </c>
      <c r="G1693">
        <v>92768.39</v>
      </c>
      <c r="H1693">
        <v>91849.89</v>
      </c>
      <c r="J1693" s="31">
        <f>VLOOKUP(Datos[[#This Row],[Mes]],$M$2:$N$13,2,FALSE)</f>
        <v>44713</v>
      </c>
      <c r="K1693" s="31" t="str">
        <f>VLOOKUP(Datos[[#This Row],[Region]],$P$7:$S$61,4,FALSE)</f>
        <v>21 - Huelva</v>
      </c>
    </row>
    <row r="1694" spans="1:11" x14ac:dyDescent="0.25">
      <c r="A1694" t="s">
        <v>101</v>
      </c>
      <c r="B1694" t="s">
        <v>22</v>
      </c>
      <c r="C1694" t="s">
        <v>4</v>
      </c>
      <c r="D1694">
        <v>7402.1</v>
      </c>
      <c r="E1694">
        <v>7328.81</v>
      </c>
      <c r="F1694">
        <v>22</v>
      </c>
      <c r="G1694">
        <v>7402.1</v>
      </c>
      <c r="H1694">
        <v>7328.81</v>
      </c>
      <c r="J1694" s="31">
        <f>VLOOKUP(Datos[[#This Row],[Mes]],$M$2:$N$13,2,FALSE)</f>
        <v>44562</v>
      </c>
      <c r="K1694" s="31" t="str">
        <f>VLOOKUP(Datos[[#This Row],[Region]],$P$7:$S$61,4,FALSE)</f>
        <v>22 - Huesca</v>
      </c>
    </row>
    <row r="1695" spans="1:11" x14ac:dyDescent="0.25">
      <c r="A1695" t="s">
        <v>101</v>
      </c>
      <c r="B1695" t="s">
        <v>22</v>
      </c>
      <c r="C1695" t="s">
        <v>5</v>
      </c>
      <c r="D1695">
        <v>9744.2000000000007</v>
      </c>
      <c r="E1695">
        <v>9647.7199999999993</v>
      </c>
      <c r="F1695">
        <v>22</v>
      </c>
      <c r="G1695">
        <v>9744.2000000000007</v>
      </c>
      <c r="H1695">
        <v>9647.7199999999993</v>
      </c>
      <c r="J1695" s="31">
        <f>VLOOKUP(Datos[[#This Row],[Mes]],$M$2:$N$13,2,FALSE)</f>
        <v>44593</v>
      </c>
      <c r="K1695" s="31" t="str">
        <f>VLOOKUP(Datos[[#This Row],[Region]],$P$7:$S$61,4,FALSE)</f>
        <v>22 - Huesca</v>
      </c>
    </row>
    <row r="1696" spans="1:11" x14ac:dyDescent="0.25">
      <c r="A1696" t="s">
        <v>101</v>
      </c>
      <c r="B1696" t="s">
        <v>22</v>
      </c>
      <c r="C1696" t="s">
        <v>6</v>
      </c>
      <c r="D1696">
        <v>14073.28</v>
      </c>
      <c r="E1696">
        <v>13933.94</v>
      </c>
      <c r="F1696">
        <v>22</v>
      </c>
      <c r="G1696">
        <v>14073.28</v>
      </c>
      <c r="H1696">
        <v>13933.94</v>
      </c>
      <c r="J1696" s="31">
        <f>VLOOKUP(Datos[[#This Row],[Mes]],$M$2:$N$13,2,FALSE)</f>
        <v>44621</v>
      </c>
      <c r="K1696" s="31" t="str">
        <f>VLOOKUP(Datos[[#This Row],[Region]],$P$7:$S$61,4,FALSE)</f>
        <v>22 - Huesca</v>
      </c>
    </row>
    <row r="1697" spans="1:11" x14ac:dyDescent="0.25">
      <c r="A1697" t="s">
        <v>101</v>
      </c>
      <c r="B1697" t="s">
        <v>22</v>
      </c>
      <c r="C1697" t="s">
        <v>7</v>
      </c>
      <c r="D1697">
        <v>15462.08</v>
      </c>
      <c r="E1697">
        <v>15308.99</v>
      </c>
      <c r="F1697">
        <v>22</v>
      </c>
      <c r="G1697">
        <v>15462.08</v>
      </c>
      <c r="H1697">
        <v>15308.99</v>
      </c>
      <c r="J1697" s="31">
        <f>VLOOKUP(Datos[[#This Row],[Mes]],$M$2:$N$13,2,FALSE)</f>
        <v>44652</v>
      </c>
      <c r="K1697" s="31" t="str">
        <f>VLOOKUP(Datos[[#This Row],[Region]],$P$7:$S$61,4,FALSE)</f>
        <v>22 - Huesca</v>
      </c>
    </row>
    <row r="1698" spans="1:11" x14ac:dyDescent="0.25">
      <c r="A1698" t="s">
        <v>101</v>
      </c>
      <c r="B1698" t="s">
        <v>22</v>
      </c>
      <c r="C1698" t="s">
        <v>8</v>
      </c>
      <c r="D1698">
        <v>18870.84</v>
      </c>
      <c r="E1698">
        <v>18684</v>
      </c>
      <c r="F1698">
        <v>22</v>
      </c>
      <c r="G1698">
        <v>18870.84</v>
      </c>
      <c r="H1698">
        <v>18684</v>
      </c>
      <c r="J1698" s="31">
        <f>VLOOKUP(Datos[[#This Row],[Mes]],$M$2:$N$13,2,FALSE)</f>
        <v>44682</v>
      </c>
      <c r="K1698" s="31" t="str">
        <f>VLOOKUP(Datos[[#This Row],[Region]],$P$7:$S$61,4,FALSE)</f>
        <v>22 - Huesca</v>
      </c>
    </row>
    <row r="1699" spans="1:11" x14ac:dyDescent="0.25">
      <c r="A1699" t="s">
        <v>101</v>
      </c>
      <c r="B1699" t="s">
        <v>22</v>
      </c>
      <c r="C1699" t="s">
        <v>9</v>
      </c>
      <c r="D1699">
        <v>19363.810000000001</v>
      </c>
      <c r="E1699">
        <v>19172.09</v>
      </c>
      <c r="F1699">
        <v>22</v>
      </c>
      <c r="G1699">
        <v>19363.810000000001</v>
      </c>
      <c r="H1699">
        <v>19172.09</v>
      </c>
      <c r="J1699" s="31">
        <f>VLOOKUP(Datos[[#This Row],[Mes]],$M$2:$N$13,2,FALSE)</f>
        <v>44713</v>
      </c>
      <c r="K1699" s="31" t="str">
        <f>VLOOKUP(Datos[[#This Row],[Region]],$P$7:$S$61,4,FALSE)</f>
        <v>22 - Huesca</v>
      </c>
    </row>
    <row r="1700" spans="1:11" x14ac:dyDescent="0.25">
      <c r="A1700" t="s">
        <v>56</v>
      </c>
      <c r="B1700" t="s">
        <v>22</v>
      </c>
      <c r="C1700" t="s">
        <v>4</v>
      </c>
      <c r="D1700">
        <v>18995.14</v>
      </c>
      <c r="E1700">
        <v>18807.07</v>
      </c>
      <c r="F1700">
        <v>23</v>
      </c>
      <c r="G1700">
        <v>18995.14</v>
      </c>
      <c r="H1700">
        <v>18807.07</v>
      </c>
      <c r="J1700" s="31">
        <f>VLOOKUP(Datos[[#This Row],[Mes]],$M$2:$N$13,2,FALSE)</f>
        <v>44562</v>
      </c>
      <c r="K1700" s="31" t="str">
        <f>VLOOKUP(Datos[[#This Row],[Region]],$P$7:$S$61,4,FALSE)</f>
        <v>23 - Jaén</v>
      </c>
    </row>
    <row r="1701" spans="1:11" x14ac:dyDescent="0.25">
      <c r="A1701" t="s">
        <v>56</v>
      </c>
      <c r="B1701" t="s">
        <v>22</v>
      </c>
      <c r="C1701" t="s">
        <v>5</v>
      </c>
      <c r="D1701">
        <v>22831.89</v>
      </c>
      <c r="E1701">
        <v>22605.83</v>
      </c>
      <c r="F1701">
        <v>23</v>
      </c>
      <c r="G1701">
        <v>22831.89</v>
      </c>
      <c r="H1701">
        <v>22605.83</v>
      </c>
      <c r="J1701" s="31">
        <f>VLOOKUP(Datos[[#This Row],[Mes]],$M$2:$N$13,2,FALSE)</f>
        <v>44593</v>
      </c>
      <c r="K1701" s="31" t="str">
        <f>VLOOKUP(Datos[[#This Row],[Region]],$P$7:$S$61,4,FALSE)</f>
        <v>23 - Jaén</v>
      </c>
    </row>
    <row r="1702" spans="1:11" x14ac:dyDescent="0.25">
      <c r="A1702" t="s">
        <v>56</v>
      </c>
      <c r="B1702" t="s">
        <v>22</v>
      </c>
      <c r="C1702" t="s">
        <v>6</v>
      </c>
      <c r="D1702">
        <v>24461.08</v>
      </c>
      <c r="E1702">
        <v>24218.89</v>
      </c>
      <c r="F1702">
        <v>23</v>
      </c>
      <c r="G1702">
        <v>24461.08</v>
      </c>
      <c r="H1702">
        <v>24218.89</v>
      </c>
      <c r="J1702" s="31">
        <f>VLOOKUP(Datos[[#This Row],[Mes]],$M$2:$N$13,2,FALSE)</f>
        <v>44621</v>
      </c>
      <c r="K1702" s="31" t="str">
        <f>VLOOKUP(Datos[[#This Row],[Region]],$P$7:$S$61,4,FALSE)</f>
        <v>23 - Jaén</v>
      </c>
    </row>
    <row r="1703" spans="1:11" x14ac:dyDescent="0.25">
      <c r="A1703" t="s">
        <v>56</v>
      </c>
      <c r="B1703" t="s">
        <v>22</v>
      </c>
      <c r="C1703" t="s">
        <v>7</v>
      </c>
      <c r="D1703">
        <v>35900.080000000002</v>
      </c>
      <c r="E1703">
        <v>35544.629999999997</v>
      </c>
      <c r="F1703">
        <v>23</v>
      </c>
      <c r="G1703">
        <v>35900.080000000002</v>
      </c>
      <c r="H1703">
        <v>35544.629999999997</v>
      </c>
      <c r="J1703" s="31">
        <f>VLOOKUP(Datos[[#This Row],[Mes]],$M$2:$N$13,2,FALSE)</f>
        <v>44652</v>
      </c>
      <c r="K1703" s="31" t="str">
        <f>VLOOKUP(Datos[[#This Row],[Region]],$P$7:$S$61,4,FALSE)</f>
        <v>23 - Jaén</v>
      </c>
    </row>
    <row r="1704" spans="1:11" x14ac:dyDescent="0.25">
      <c r="A1704" t="s">
        <v>56</v>
      </c>
      <c r="B1704" t="s">
        <v>22</v>
      </c>
      <c r="C1704" t="s">
        <v>8</v>
      </c>
      <c r="D1704">
        <v>43233.95</v>
      </c>
      <c r="E1704">
        <v>42805.89</v>
      </c>
      <c r="F1704">
        <v>23</v>
      </c>
      <c r="G1704">
        <v>43233.95</v>
      </c>
      <c r="H1704">
        <v>42805.89</v>
      </c>
      <c r="J1704" s="31">
        <f>VLOOKUP(Datos[[#This Row],[Mes]],$M$2:$N$13,2,FALSE)</f>
        <v>44682</v>
      </c>
      <c r="K1704" s="31" t="str">
        <f>VLOOKUP(Datos[[#This Row],[Region]],$P$7:$S$61,4,FALSE)</f>
        <v>23 - Jaén</v>
      </c>
    </row>
    <row r="1705" spans="1:11" x14ac:dyDescent="0.25">
      <c r="A1705" t="s">
        <v>56</v>
      </c>
      <c r="B1705" t="s">
        <v>22</v>
      </c>
      <c r="C1705" t="s">
        <v>9</v>
      </c>
      <c r="D1705">
        <v>39333.870000000003</v>
      </c>
      <c r="E1705">
        <v>38944.43</v>
      </c>
      <c r="F1705">
        <v>23</v>
      </c>
      <c r="G1705">
        <v>39333.870000000003</v>
      </c>
      <c r="H1705">
        <v>38944.43</v>
      </c>
      <c r="J1705" s="31">
        <f>VLOOKUP(Datos[[#This Row],[Mes]],$M$2:$N$13,2,FALSE)</f>
        <v>44713</v>
      </c>
      <c r="K1705" s="31" t="str">
        <f>VLOOKUP(Datos[[#This Row],[Region]],$P$7:$S$61,4,FALSE)</f>
        <v>23 - Jaén</v>
      </c>
    </row>
    <row r="1706" spans="1:11" x14ac:dyDescent="0.25">
      <c r="A1706" t="s">
        <v>100</v>
      </c>
      <c r="B1706" t="s">
        <v>22</v>
      </c>
      <c r="C1706" t="s">
        <v>4</v>
      </c>
      <c r="D1706">
        <v>5944.55</v>
      </c>
      <c r="E1706">
        <v>5885.69</v>
      </c>
      <c r="F1706">
        <v>24</v>
      </c>
      <c r="G1706">
        <v>5944.55</v>
      </c>
      <c r="H1706">
        <v>5885.69</v>
      </c>
      <c r="J1706" s="31">
        <f>VLOOKUP(Datos[[#This Row],[Mes]],$M$2:$N$13,2,FALSE)</f>
        <v>44562</v>
      </c>
      <c r="K1706" s="31" t="str">
        <f>VLOOKUP(Datos[[#This Row],[Region]],$P$7:$S$61,4,FALSE)</f>
        <v>24 - León</v>
      </c>
    </row>
    <row r="1707" spans="1:11" x14ac:dyDescent="0.25">
      <c r="A1707" t="s">
        <v>100</v>
      </c>
      <c r="B1707" t="s">
        <v>22</v>
      </c>
      <c r="C1707" t="s">
        <v>5</v>
      </c>
      <c r="D1707">
        <v>8864.24</v>
      </c>
      <c r="E1707">
        <v>8776.48</v>
      </c>
      <c r="F1707">
        <v>24</v>
      </c>
      <c r="G1707">
        <v>8864.24</v>
      </c>
      <c r="H1707">
        <v>8776.48</v>
      </c>
      <c r="J1707" s="31">
        <f>VLOOKUP(Datos[[#This Row],[Mes]],$M$2:$N$13,2,FALSE)</f>
        <v>44593</v>
      </c>
      <c r="K1707" s="31" t="str">
        <f>VLOOKUP(Datos[[#This Row],[Region]],$P$7:$S$61,4,FALSE)</f>
        <v>24 - León</v>
      </c>
    </row>
    <row r="1708" spans="1:11" x14ac:dyDescent="0.25">
      <c r="A1708" t="s">
        <v>100</v>
      </c>
      <c r="B1708" t="s">
        <v>22</v>
      </c>
      <c r="C1708" t="s">
        <v>6</v>
      </c>
      <c r="D1708">
        <v>12239.66</v>
      </c>
      <c r="E1708">
        <v>12118.48</v>
      </c>
      <c r="F1708">
        <v>24</v>
      </c>
      <c r="G1708">
        <v>12239.66</v>
      </c>
      <c r="H1708">
        <v>12118.48</v>
      </c>
      <c r="J1708" s="31">
        <f>VLOOKUP(Datos[[#This Row],[Mes]],$M$2:$N$13,2,FALSE)</f>
        <v>44621</v>
      </c>
      <c r="K1708" s="31" t="str">
        <f>VLOOKUP(Datos[[#This Row],[Region]],$P$7:$S$61,4,FALSE)</f>
        <v>24 - León</v>
      </c>
    </row>
    <row r="1709" spans="1:11" x14ac:dyDescent="0.25">
      <c r="A1709" t="s">
        <v>100</v>
      </c>
      <c r="B1709" t="s">
        <v>22</v>
      </c>
      <c r="C1709" t="s">
        <v>7</v>
      </c>
      <c r="D1709">
        <v>12815.55</v>
      </c>
      <c r="E1709">
        <v>12688.66</v>
      </c>
      <c r="F1709">
        <v>24</v>
      </c>
      <c r="G1709">
        <v>12815.55</v>
      </c>
      <c r="H1709">
        <v>12688.66</v>
      </c>
      <c r="J1709" s="31">
        <f>VLOOKUP(Datos[[#This Row],[Mes]],$M$2:$N$13,2,FALSE)</f>
        <v>44652</v>
      </c>
      <c r="K1709" s="31" t="str">
        <f>VLOOKUP(Datos[[#This Row],[Region]],$P$7:$S$61,4,FALSE)</f>
        <v>24 - León</v>
      </c>
    </row>
    <row r="1710" spans="1:11" x14ac:dyDescent="0.25">
      <c r="A1710" t="s">
        <v>100</v>
      </c>
      <c r="B1710" t="s">
        <v>22</v>
      </c>
      <c r="C1710" t="s">
        <v>8</v>
      </c>
      <c r="D1710">
        <v>17425.259999999998</v>
      </c>
      <c r="E1710">
        <v>17252.73</v>
      </c>
      <c r="F1710">
        <v>24</v>
      </c>
      <c r="G1710">
        <v>17425.259999999998</v>
      </c>
      <c r="H1710">
        <v>17252.73</v>
      </c>
      <c r="J1710" s="31">
        <f>VLOOKUP(Datos[[#This Row],[Mes]],$M$2:$N$13,2,FALSE)</f>
        <v>44682</v>
      </c>
      <c r="K1710" s="31" t="str">
        <f>VLOOKUP(Datos[[#This Row],[Region]],$P$7:$S$61,4,FALSE)</f>
        <v>24 - León</v>
      </c>
    </row>
    <row r="1711" spans="1:11" x14ac:dyDescent="0.25">
      <c r="A1711" t="s">
        <v>100</v>
      </c>
      <c r="B1711" t="s">
        <v>22</v>
      </c>
      <c r="C1711" t="s">
        <v>9</v>
      </c>
      <c r="D1711">
        <v>17806.29</v>
      </c>
      <c r="E1711">
        <v>17629.990000000002</v>
      </c>
      <c r="F1711">
        <v>24</v>
      </c>
      <c r="G1711">
        <v>17806.29</v>
      </c>
      <c r="H1711">
        <v>17629.990000000002</v>
      </c>
      <c r="J1711" s="31">
        <f>VLOOKUP(Datos[[#This Row],[Mes]],$M$2:$N$13,2,FALSE)</f>
        <v>44713</v>
      </c>
      <c r="K1711" s="31" t="str">
        <f>VLOOKUP(Datos[[#This Row],[Region]],$P$7:$S$61,4,FALSE)</f>
        <v>24 - León</v>
      </c>
    </row>
    <row r="1712" spans="1:11" x14ac:dyDescent="0.25">
      <c r="A1712" t="s">
        <v>99</v>
      </c>
      <c r="B1712" t="s">
        <v>22</v>
      </c>
      <c r="C1712" t="s">
        <v>4</v>
      </c>
      <c r="D1712">
        <v>6666.54</v>
      </c>
      <c r="E1712">
        <v>6600.53</v>
      </c>
      <c r="F1712">
        <v>25</v>
      </c>
      <c r="G1712">
        <v>6666.54</v>
      </c>
      <c r="H1712">
        <v>6600.53</v>
      </c>
      <c r="J1712" s="31">
        <f>VLOOKUP(Datos[[#This Row],[Mes]],$M$2:$N$13,2,FALSE)</f>
        <v>44562</v>
      </c>
      <c r="K1712" s="31" t="str">
        <f>VLOOKUP(Datos[[#This Row],[Region]],$P$7:$S$61,4,FALSE)</f>
        <v>25 - Lleida</v>
      </c>
    </row>
    <row r="1713" spans="1:11" x14ac:dyDescent="0.25">
      <c r="A1713" t="s">
        <v>99</v>
      </c>
      <c r="B1713" t="s">
        <v>22</v>
      </c>
      <c r="C1713" t="s">
        <v>5</v>
      </c>
      <c r="D1713">
        <v>9464.7900000000009</v>
      </c>
      <c r="E1713">
        <v>9371.08</v>
      </c>
      <c r="F1713">
        <v>25</v>
      </c>
      <c r="G1713">
        <v>9464.7900000000009</v>
      </c>
      <c r="H1713">
        <v>9371.08</v>
      </c>
      <c r="J1713" s="31">
        <f>VLOOKUP(Datos[[#This Row],[Mes]],$M$2:$N$13,2,FALSE)</f>
        <v>44593</v>
      </c>
      <c r="K1713" s="31" t="str">
        <f>VLOOKUP(Datos[[#This Row],[Region]],$P$7:$S$61,4,FALSE)</f>
        <v>25 - Lleida</v>
      </c>
    </row>
    <row r="1714" spans="1:11" x14ac:dyDescent="0.25">
      <c r="A1714" t="s">
        <v>99</v>
      </c>
      <c r="B1714" t="s">
        <v>22</v>
      </c>
      <c r="C1714" t="s">
        <v>6</v>
      </c>
      <c r="D1714">
        <v>13587.36</v>
      </c>
      <c r="E1714">
        <v>13452.83</v>
      </c>
      <c r="F1714">
        <v>25</v>
      </c>
      <c r="G1714">
        <v>13587.36</v>
      </c>
      <c r="H1714">
        <v>13452.83</v>
      </c>
      <c r="J1714" s="31">
        <f>VLOOKUP(Datos[[#This Row],[Mes]],$M$2:$N$13,2,FALSE)</f>
        <v>44621</v>
      </c>
      <c r="K1714" s="31" t="str">
        <f>VLOOKUP(Datos[[#This Row],[Region]],$P$7:$S$61,4,FALSE)</f>
        <v>25 - Lleida</v>
      </c>
    </row>
    <row r="1715" spans="1:11" x14ac:dyDescent="0.25">
      <c r="A1715" t="s">
        <v>99</v>
      </c>
      <c r="B1715" t="s">
        <v>22</v>
      </c>
      <c r="C1715" t="s">
        <v>7</v>
      </c>
      <c r="D1715">
        <v>16473.96</v>
      </c>
      <c r="E1715">
        <v>16310.85</v>
      </c>
      <c r="F1715">
        <v>25</v>
      </c>
      <c r="G1715">
        <v>16473.96</v>
      </c>
      <c r="H1715">
        <v>16310.85</v>
      </c>
      <c r="J1715" s="31">
        <f>VLOOKUP(Datos[[#This Row],[Mes]],$M$2:$N$13,2,FALSE)</f>
        <v>44652</v>
      </c>
      <c r="K1715" s="31" t="str">
        <f>VLOOKUP(Datos[[#This Row],[Region]],$P$7:$S$61,4,FALSE)</f>
        <v>25 - Lleida</v>
      </c>
    </row>
    <row r="1716" spans="1:11" x14ac:dyDescent="0.25">
      <c r="A1716" t="s">
        <v>99</v>
      </c>
      <c r="B1716" t="s">
        <v>22</v>
      </c>
      <c r="C1716" t="s">
        <v>8</v>
      </c>
      <c r="D1716">
        <v>19528.189999999999</v>
      </c>
      <c r="E1716">
        <v>19334.84</v>
      </c>
      <c r="F1716">
        <v>25</v>
      </c>
      <c r="G1716">
        <v>19528.189999999999</v>
      </c>
      <c r="H1716">
        <v>19334.84</v>
      </c>
      <c r="J1716" s="31">
        <f>VLOOKUP(Datos[[#This Row],[Mes]],$M$2:$N$13,2,FALSE)</f>
        <v>44682</v>
      </c>
      <c r="K1716" s="31" t="str">
        <f>VLOOKUP(Datos[[#This Row],[Region]],$P$7:$S$61,4,FALSE)</f>
        <v>25 - Lleida</v>
      </c>
    </row>
    <row r="1717" spans="1:11" x14ac:dyDescent="0.25">
      <c r="A1717" t="s">
        <v>99</v>
      </c>
      <c r="B1717" t="s">
        <v>22</v>
      </c>
      <c r="C1717" t="s">
        <v>9</v>
      </c>
      <c r="D1717">
        <v>17784.009999999998</v>
      </c>
      <c r="E1717">
        <v>17607.93</v>
      </c>
      <c r="F1717">
        <v>25</v>
      </c>
      <c r="G1717">
        <v>17784.009999999998</v>
      </c>
      <c r="H1717">
        <v>17607.93</v>
      </c>
      <c r="J1717" s="31">
        <f>VLOOKUP(Datos[[#This Row],[Mes]],$M$2:$N$13,2,FALSE)</f>
        <v>44713</v>
      </c>
      <c r="K1717" s="31" t="str">
        <f>VLOOKUP(Datos[[#This Row],[Region]],$P$7:$S$61,4,FALSE)</f>
        <v>25 - Lleida</v>
      </c>
    </row>
    <row r="1718" spans="1:11" x14ac:dyDescent="0.25">
      <c r="A1718" t="s">
        <v>91</v>
      </c>
      <c r="B1718" t="s">
        <v>22</v>
      </c>
      <c r="C1718" t="s">
        <v>4</v>
      </c>
      <c r="D1718">
        <v>6383.23</v>
      </c>
      <c r="E1718">
        <v>6320.03</v>
      </c>
      <c r="F1718">
        <v>26</v>
      </c>
      <c r="G1718">
        <v>6383.23</v>
      </c>
      <c r="H1718">
        <v>6320.03</v>
      </c>
      <c r="J1718" s="31">
        <f>VLOOKUP(Datos[[#This Row],[Mes]],$M$2:$N$13,2,FALSE)</f>
        <v>44562</v>
      </c>
      <c r="K1718" s="31" t="str">
        <f>VLOOKUP(Datos[[#This Row],[Region]],$P$7:$S$61,4,FALSE)</f>
        <v>26 - Rioja, La</v>
      </c>
    </row>
    <row r="1719" spans="1:11" x14ac:dyDescent="0.25">
      <c r="A1719" t="s">
        <v>91</v>
      </c>
      <c r="B1719" t="s">
        <v>22</v>
      </c>
      <c r="C1719" t="s">
        <v>5</v>
      </c>
      <c r="D1719">
        <v>7331.26</v>
      </c>
      <c r="E1719">
        <v>7258.67</v>
      </c>
      <c r="F1719">
        <v>26</v>
      </c>
      <c r="G1719">
        <v>7331.26</v>
      </c>
      <c r="H1719">
        <v>7258.67</v>
      </c>
      <c r="J1719" s="31">
        <f>VLOOKUP(Datos[[#This Row],[Mes]],$M$2:$N$13,2,FALSE)</f>
        <v>44593</v>
      </c>
      <c r="K1719" s="31" t="str">
        <f>VLOOKUP(Datos[[#This Row],[Region]],$P$7:$S$61,4,FALSE)</f>
        <v>26 - Rioja, La</v>
      </c>
    </row>
    <row r="1720" spans="1:11" x14ac:dyDescent="0.25">
      <c r="A1720" t="s">
        <v>91</v>
      </c>
      <c r="B1720" t="s">
        <v>22</v>
      </c>
      <c r="C1720" t="s">
        <v>6</v>
      </c>
      <c r="D1720">
        <v>12769.14</v>
      </c>
      <c r="E1720">
        <v>12642.71</v>
      </c>
      <c r="F1720">
        <v>26</v>
      </c>
      <c r="G1720">
        <v>12769.14</v>
      </c>
      <c r="H1720">
        <v>12642.71</v>
      </c>
      <c r="J1720" s="31">
        <f>VLOOKUP(Datos[[#This Row],[Mes]],$M$2:$N$13,2,FALSE)</f>
        <v>44621</v>
      </c>
      <c r="K1720" s="31" t="str">
        <f>VLOOKUP(Datos[[#This Row],[Region]],$P$7:$S$61,4,FALSE)</f>
        <v>26 - Rioja, La</v>
      </c>
    </row>
    <row r="1721" spans="1:11" x14ac:dyDescent="0.25">
      <c r="A1721" t="s">
        <v>91</v>
      </c>
      <c r="B1721" t="s">
        <v>22</v>
      </c>
      <c r="C1721" t="s">
        <v>7</v>
      </c>
      <c r="D1721">
        <v>15076.39</v>
      </c>
      <c r="E1721">
        <v>14927.12</v>
      </c>
      <c r="F1721">
        <v>26</v>
      </c>
      <c r="G1721">
        <v>15076.39</v>
      </c>
      <c r="H1721">
        <v>14927.12</v>
      </c>
      <c r="J1721" s="31">
        <f>VLOOKUP(Datos[[#This Row],[Mes]],$M$2:$N$13,2,FALSE)</f>
        <v>44652</v>
      </c>
      <c r="K1721" s="31" t="str">
        <f>VLOOKUP(Datos[[#This Row],[Region]],$P$7:$S$61,4,FALSE)</f>
        <v>26 - Rioja, La</v>
      </c>
    </row>
    <row r="1722" spans="1:11" x14ac:dyDescent="0.25">
      <c r="A1722" t="s">
        <v>91</v>
      </c>
      <c r="B1722" t="s">
        <v>22</v>
      </c>
      <c r="C1722" t="s">
        <v>8</v>
      </c>
      <c r="D1722">
        <v>16299.47</v>
      </c>
      <c r="E1722">
        <v>16138.09</v>
      </c>
      <c r="F1722">
        <v>26</v>
      </c>
      <c r="G1722">
        <v>16299.47</v>
      </c>
      <c r="H1722">
        <v>16138.09</v>
      </c>
      <c r="J1722" s="31">
        <f>VLOOKUP(Datos[[#This Row],[Mes]],$M$2:$N$13,2,FALSE)</f>
        <v>44682</v>
      </c>
      <c r="K1722" s="31" t="str">
        <f>VLOOKUP(Datos[[#This Row],[Region]],$P$7:$S$61,4,FALSE)</f>
        <v>26 - Rioja, La</v>
      </c>
    </row>
    <row r="1723" spans="1:11" x14ac:dyDescent="0.25">
      <c r="A1723" t="s">
        <v>91</v>
      </c>
      <c r="B1723" t="s">
        <v>22</v>
      </c>
      <c r="C1723" t="s">
        <v>9</v>
      </c>
      <c r="D1723">
        <v>15751.59</v>
      </c>
      <c r="E1723">
        <v>15595.63</v>
      </c>
      <c r="F1723">
        <v>26</v>
      </c>
      <c r="G1723">
        <v>15751.59</v>
      </c>
      <c r="H1723">
        <v>15595.63</v>
      </c>
      <c r="J1723" s="31">
        <f>VLOOKUP(Datos[[#This Row],[Mes]],$M$2:$N$13,2,FALSE)</f>
        <v>44713</v>
      </c>
      <c r="K1723" s="31" t="str">
        <f>VLOOKUP(Datos[[#This Row],[Region]],$P$7:$S$61,4,FALSE)</f>
        <v>26 - Rioja, La</v>
      </c>
    </row>
    <row r="1724" spans="1:11" x14ac:dyDescent="0.25">
      <c r="A1724" t="s">
        <v>57</v>
      </c>
      <c r="B1724" t="s">
        <v>22</v>
      </c>
      <c r="C1724" t="s">
        <v>4</v>
      </c>
      <c r="D1724">
        <v>842.05</v>
      </c>
      <c r="E1724">
        <v>833.71</v>
      </c>
      <c r="F1724">
        <v>27</v>
      </c>
      <c r="G1724">
        <v>842.05</v>
      </c>
      <c r="H1724">
        <v>833.71</v>
      </c>
      <c r="J1724" s="31">
        <f>VLOOKUP(Datos[[#This Row],[Mes]],$M$2:$N$13,2,FALSE)</f>
        <v>44562</v>
      </c>
      <c r="K1724" s="31" t="str">
        <f>VLOOKUP(Datos[[#This Row],[Region]],$P$7:$S$61,4,FALSE)</f>
        <v>27 - Lugo</v>
      </c>
    </row>
    <row r="1725" spans="1:11" x14ac:dyDescent="0.25">
      <c r="A1725" t="s">
        <v>57</v>
      </c>
      <c r="B1725" t="s">
        <v>22</v>
      </c>
      <c r="C1725" t="s">
        <v>5</v>
      </c>
      <c r="D1725">
        <v>939.68</v>
      </c>
      <c r="E1725">
        <v>930.38</v>
      </c>
      <c r="F1725">
        <v>27</v>
      </c>
      <c r="G1725">
        <v>939.68</v>
      </c>
      <c r="H1725">
        <v>930.38</v>
      </c>
      <c r="J1725" s="31">
        <f>VLOOKUP(Datos[[#This Row],[Mes]],$M$2:$N$13,2,FALSE)</f>
        <v>44593</v>
      </c>
      <c r="K1725" s="31" t="str">
        <f>VLOOKUP(Datos[[#This Row],[Region]],$P$7:$S$61,4,FALSE)</f>
        <v>27 - Lugo</v>
      </c>
    </row>
    <row r="1726" spans="1:11" x14ac:dyDescent="0.25">
      <c r="A1726" t="s">
        <v>57</v>
      </c>
      <c r="B1726" t="s">
        <v>22</v>
      </c>
      <c r="C1726" t="s">
        <v>6</v>
      </c>
      <c r="D1726">
        <v>625.23</v>
      </c>
      <c r="E1726">
        <v>619.04</v>
      </c>
      <c r="F1726">
        <v>27</v>
      </c>
      <c r="G1726">
        <v>625.23</v>
      </c>
      <c r="H1726">
        <v>619.04</v>
      </c>
      <c r="J1726" s="31">
        <f>VLOOKUP(Datos[[#This Row],[Mes]],$M$2:$N$13,2,FALSE)</f>
        <v>44621</v>
      </c>
      <c r="K1726" s="31" t="str">
        <f>VLOOKUP(Datos[[#This Row],[Region]],$P$7:$S$61,4,FALSE)</f>
        <v>27 - Lugo</v>
      </c>
    </row>
    <row r="1727" spans="1:11" x14ac:dyDescent="0.25">
      <c r="A1727" t="s">
        <v>57</v>
      </c>
      <c r="B1727" t="s">
        <v>22</v>
      </c>
      <c r="C1727" t="s">
        <v>7</v>
      </c>
      <c r="D1727">
        <v>991.94</v>
      </c>
      <c r="E1727">
        <v>982.12</v>
      </c>
      <c r="F1727">
        <v>27</v>
      </c>
      <c r="G1727">
        <v>991.94</v>
      </c>
      <c r="H1727">
        <v>982.12</v>
      </c>
      <c r="J1727" s="31">
        <f>VLOOKUP(Datos[[#This Row],[Mes]],$M$2:$N$13,2,FALSE)</f>
        <v>44652</v>
      </c>
      <c r="K1727" s="31" t="str">
        <f>VLOOKUP(Datos[[#This Row],[Region]],$P$7:$S$61,4,FALSE)</f>
        <v>27 - Lugo</v>
      </c>
    </row>
    <row r="1728" spans="1:11" x14ac:dyDescent="0.25">
      <c r="A1728" t="s">
        <v>57</v>
      </c>
      <c r="B1728" t="s">
        <v>22</v>
      </c>
      <c r="C1728" t="s">
        <v>8</v>
      </c>
      <c r="D1728">
        <v>990.35</v>
      </c>
      <c r="E1728">
        <v>980.54</v>
      </c>
      <c r="F1728">
        <v>27</v>
      </c>
      <c r="G1728">
        <v>990.35</v>
      </c>
      <c r="H1728">
        <v>980.54</v>
      </c>
      <c r="J1728" s="31">
        <f>VLOOKUP(Datos[[#This Row],[Mes]],$M$2:$N$13,2,FALSE)</f>
        <v>44682</v>
      </c>
      <c r="K1728" s="31" t="str">
        <f>VLOOKUP(Datos[[#This Row],[Region]],$P$7:$S$61,4,FALSE)</f>
        <v>27 - Lugo</v>
      </c>
    </row>
    <row r="1729" spans="1:11" x14ac:dyDescent="0.25">
      <c r="A1729" t="s">
        <v>57</v>
      </c>
      <c r="B1729" t="s">
        <v>22</v>
      </c>
      <c r="C1729" t="s">
        <v>9</v>
      </c>
      <c r="D1729">
        <v>980.3</v>
      </c>
      <c r="E1729">
        <v>970.59</v>
      </c>
      <c r="F1729">
        <v>27</v>
      </c>
      <c r="G1729">
        <v>980.3</v>
      </c>
      <c r="H1729">
        <v>970.59</v>
      </c>
      <c r="J1729" s="31">
        <f>VLOOKUP(Datos[[#This Row],[Mes]],$M$2:$N$13,2,FALSE)</f>
        <v>44713</v>
      </c>
      <c r="K1729" s="31" t="str">
        <f>VLOOKUP(Datos[[#This Row],[Region]],$P$7:$S$61,4,FALSE)</f>
        <v>27 - Lugo</v>
      </c>
    </row>
    <row r="1730" spans="1:11" x14ac:dyDescent="0.25">
      <c r="A1730" t="s">
        <v>98</v>
      </c>
      <c r="B1730" t="s">
        <v>22</v>
      </c>
      <c r="C1730" t="s">
        <v>4</v>
      </c>
      <c r="D1730">
        <v>10073.370000000001</v>
      </c>
      <c r="E1730">
        <v>9973.6299999999992</v>
      </c>
      <c r="F1730">
        <v>28</v>
      </c>
      <c r="G1730">
        <v>10073.370000000001</v>
      </c>
      <c r="H1730">
        <v>9973.6299999999992</v>
      </c>
      <c r="J1730" s="31">
        <f>VLOOKUP(Datos[[#This Row],[Mes]],$M$2:$N$13,2,FALSE)</f>
        <v>44562</v>
      </c>
      <c r="K1730" s="31" t="str">
        <f>VLOOKUP(Datos[[#This Row],[Region]],$P$7:$S$61,4,FALSE)</f>
        <v>28 - Madrid</v>
      </c>
    </row>
    <row r="1731" spans="1:11" x14ac:dyDescent="0.25">
      <c r="A1731" t="s">
        <v>98</v>
      </c>
      <c r="B1731" t="s">
        <v>22</v>
      </c>
      <c r="C1731" t="s">
        <v>5</v>
      </c>
      <c r="D1731">
        <v>13148.04</v>
      </c>
      <c r="E1731">
        <v>13017.86</v>
      </c>
      <c r="F1731">
        <v>28</v>
      </c>
      <c r="G1731">
        <v>13148.04</v>
      </c>
      <c r="H1731">
        <v>13017.86</v>
      </c>
      <c r="J1731" s="31">
        <f>VLOOKUP(Datos[[#This Row],[Mes]],$M$2:$N$13,2,FALSE)</f>
        <v>44593</v>
      </c>
      <c r="K1731" s="31" t="str">
        <f>VLOOKUP(Datos[[#This Row],[Region]],$P$7:$S$61,4,FALSE)</f>
        <v>28 - Madrid</v>
      </c>
    </row>
    <row r="1732" spans="1:11" x14ac:dyDescent="0.25">
      <c r="A1732" t="s">
        <v>98</v>
      </c>
      <c r="B1732" t="s">
        <v>22</v>
      </c>
      <c r="C1732" t="s">
        <v>6</v>
      </c>
      <c r="D1732">
        <v>17398.11</v>
      </c>
      <c r="E1732">
        <v>17225.849999999999</v>
      </c>
      <c r="F1732">
        <v>28</v>
      </c>
      <c r="G1732">
        <v>17398.11</v>
      </c>
      <c r="H1732">
        <v>17225.849999999999</v>
      </c>
      <c r="J1732" s="31">
        <f>VLOOKUP(Datos[[#This Row],[Mes]],$M$2:$N$13,2,FALSE)</f>
        <v>44621</v>
      </c>
      <c r="K1732" s="31" t="str">
        <f>VLOOKUP(Datos[[#This Row],[Region]],$P$7:$S$61,4,FALSE)</f>
        <v>28 - Madrid</v>
      </c>
    </row>
    <row r="1733" spans="1:11" x14ac:dyDescent="0.25">
      <c r="A1733" t="s">
        <v>98</v>
      </c>
      <c r="B1733" t="s">
        <v>22</v>
      </c>
      <c r="C1733" t="s">
        <v>7</v>
      </c>
      <c r="D1733">
        <v>20923.82</v>
      </c>
      <c r="E1733">
        <v>20716.650000000001</v>
      </c>
      <c r="F1733">
        <v>28</v>
      </c>
      <c r="G1733">
        <v>20923.82</v>
      </c>
      <c r="H1733">
        <v>20716.650000000001</v>
      </c>
      <c r="J1733" s="31">
        <f>VLOOKUP(Datos[[#This Row],[Mes]],$M$2:$N$13,2,FALSE)</f>
        <v>44652</v>
      </c>
      <c r="K1733" s="31" t="str">
        <f>VLOOKUP(Datos[[#This Row],[Region]],$P$7:$S$61,4,FALSE)</f>
        <v>28 - Madrid</v>
      </c>
    </row>
    <row r="1734" spans="1:11" x14ac:dyDescent="0.25">
      <c r="A1734" t="s">
        <v>98</v>
      </c>
      <c r="B1734" t="s">
        <v>22</v>
      </c>
      <c r="C1734" t="s">
        <v>8</v>
      </c>
      <c r="D1734">
        <v>27312.22</v>
      </c>
      <c r="E1734">
        <v>27041.8</v>
      </c>
      <c r="F1734">
        <v>28</v>
      </c>
      <c r="G1734">
        <v>27312.22</v>
      </c>
      <c r="H1734">
        <v>27041.8</v>
      </c>
      <c r="J1734" s="31">
        <f>VLOOKUP(Datos[[#This Row],[Mes]],$M$2:$N$13,2,FALSE)</f>
        <v>44682</v>
      </c>
      <c r="K1734" s="31" t="str">
        <f>VLOOKUP(Datos[[#This Row],[Region]],$P$7:$S$61,4,FALSE)</f>
        <v>28 - Madrid</v>
      </c>
    </row>
    <row r="1735" spans="1:11" x14ac:dyDescent="0.25">
      <c r="A1735" t="s">
        <v>98</v>
      </c>
      <c r="B1735" t="s">
        <v>22</v>
      </c>
      <c r="C1735" t="s">
        <v>9</v>
      </c>
      <c r="D1735">
        <v>24000.27</v>
      </c>
      <c r="E1735">
        <v>23762.639999999999</v>
      </c>
      <c r="F1735">
        <v>28</v>
      </c>
      <c r="G1735">
        <v>24000.27</v>
      </c>
      <c r="H1735">
        <v>23762.639999999999</v>
      </c>
      <c r="J1735" s="31">
        <f>VLOOKUP(Datos[[#This Row],[Mes]],$M$2:$N$13,2,FALSE)</f>
        <v>44713</v>
      </c>
      <c r="K1735" s="31" t="str">
        <f>VLOOKUP(Datos[[#This Row],[Region]],$P$7:$S$61,4,FALSE)</f>
        <v>28 - Madrid</v>
      </c>
    </row>
    <row r="1736" spans="1:11" x14ac:dyDescent="0.25">
      <c r="A1736" t="s">
        <v>97</v>
      </c>
      <c r="B1736" t="s">
        <v>22</v>
      </c>
      <c r="C1736" t="s">
        <v>4</v>
      </c>
      <c r="D1736">
        <v>20682.57</v>
      </c>
      <c r="E1736">
        <v>20477.79</v>
      </c>
      <c r="F1736">
        <v>29</v>
      </c>
      <c r="G1736">
        <v>20682.57</v>
      </c>
      <c r="H1736">
        <v>20477.79</v>
      </c>
      <c r="J1736" s="31">
        <f>VLOOKUP(Datos[[#This Row],[Mes]],$M$2:$N$13,2,FALSE)</f>
        <v>44562</v>
      </c>
      <c r="K1736" s="31" t="str">
        <f>VLOOKUP(Datos[[#This Row],[Region]],$P$7:$S$61,4,FALSE)</f>
        <v>29 - Málaga</v>
      </c>
    </row>
    <row r="1737" spans="1:11" x14ac:dyDescent="0.25">
      <c r="A1737" t="s">
        <v>97</v>
      </c>
      <c r="B1737" t="s">
        <v>22</v>
      </c>
      <c r="C1737" t="s">
        <v>5</v>
      </c>
      <c r="D1737">
        <v>24360.46</v>
      </c>
      <c r="E1737">
        <v>24119.27</v>
      </c>
      <c r="F1737">
        <v>29</v>
      </c>
      <c r="G1737">
        <v>24360.46</v>
      </c>
      <c r="H1737">
        <v>24119.27</v>
      </c>
      <c r="J1737" s="31">
        <f>VLOOKUP(Datos[[#This Row],[Mes]],$M$2:$N$13,2,FALSE)</f>
        <v>44593</v>
      </c>
      <c r="K1737" s="31" t="str">
        <f>VLOOKUP(Datos[[#This Row],[Region]],$P$7:$S$61,4,FALSE)</f>
        <v>29 - Málaga</v>
      </c>
    </row>
    <row r="1738" spans="1:11" x14ac:dyDescent="0.25">
      <c r="A1738" t="s">
        <v>97</v>
      </c>
      <c r="B1738" t="s">
        <v>22</v>
      </c>
      <c r="C1738" t="s">
        <v>6</v>
      </c>
      <c r="D1738">
        <v>27774.81</v>
      </c>
      <c r="E1738">
        <v>27499.81</v>
      </c>
      <c r="F1738">
        <v>29</v>
      </c>
      <c r="G1738">
        <v>27774.81</v>
      </c>
      <c r="H1738">
        <v>27499.81</v>
      </c>
      <c r="J1738" s="31">
        <f>VLOOKUP(Datos[[#This Row],[Mes]],$M$2:$N$13,2,FALSE)</f>
        <v>44621</v>
      </c>
      <c r="K1738" s="31" t="str">
        <f>VLOOKUP(Datos[[#This Row],[Region]],$P$7:$S$61,4,FALSE)</f>
        <v>29 - Málaga</v>
      </c>
    </row>
    <row r="1739" spans="1:11" x14ac:dyDescent="0.25">
      <c r="A1739" t="s">
        <v>97</v>
      </c>
      <c r="B1739" t="s">
        <v>22</v>
      </c>
      <c r="C1739" t="s">
        <v>7</v>
      </c>
      <c r="D1739">
        <v>47850.21</v>
      </c>
      <c r="E1739">
        <v>47376.45</v>
      </c>
      <c r="F1739">
        <v>29</v>
      </c>
      <c r="G1739">
        <v>47850.21</v>
      </c>
      <c r="H1739">
        <v>47376.45</v>
      </c>
      <c r="J1739" s="31">
        <f>VLOOKUP(Datos[[#This Row],[Mes]],$M$2:$N$13,2,FALSE)</f>
        <v>44652</v>
      </c>
      <c r="K1739" s="31" t="str">
        <f>VLOOKUP(Datos[[#This Row],[Region]],$P$7:$S$61,4,FALSE)</f>
        <v>29 - Málaga</v>
      </c>
    </row>
    <row r="1740" spans="1:11" x14ac:dyDescent="0.25">
      <c r="A1740" t="s">
        <v>97</v>
      </c>
      <c r="B1740" t="s">
        <v>22</v>
      </c>
      <c r="C1740" t="s">
        <v>8</v>
      </c>
      <c r="D1740">
        <v>60390.71</v>
      </c>
      <c r="E1740">
        <v>59792.78</v>
      </c>
      <c r="F1740">
        <v>29</v>
      </c>
      <c r="G1740">
        <v>60390.71</v>
      </c>
      <c r="H1740">
        <v>59792.78</v>
      </c>
      <c r="J1740" s="31">
        <f>VLOOKUP(Datos[[#This Row],[Mes]],$M$2:$N$13,2,FALSE)</f>
        <v>44682</v>
      </c>
      <c r="K1740" s="31" t="str">
        <f>VLOOKUP(Datos[[#This Row],[Region]],$P$7:$S$61,4,FALSE)</f>
        <v>29 - Málaga</v>
      </c>
    </row>
    <row r="1741" spans="1:11" x14ac:dyDescent="0.25">
      <c r="A1741" t="s">
        <v>97</v>
      </c>
      <c r="B1741" t="s">
        <v>22</v>
      </c>
      <c r="C1741" t="s">
        <v>9</v>
      </c>
      <c r="D1741">
        <v>52903.96</v>
      </c>
      <c r="E1741">
        <v>52380.160000000003</v>
      </c>
      <c r="F1741">
        <v>29</v>
      </c>
      <c r="G1741">
        <v>52903.96</v>
      </c>
      <c r="H1741">
        <v>52380.160000000003</v>
      </c>
      <c r="J1741" s="31">
        <f>VLOOKUP(Datos[[#This Row],[Mes]],$M$2:$N$13,2,FALSE)</f>
        <v>44713</v>
      </c>
      <c r="K1741" s="31" t="str">
        <f>VLOOKUP(Datos[[#This Row],[Region]],$P$7:$S$61,4,FALSE)</f>
        <v>29 - Málaga</v>
      </c>
    </row>
    <row r="1742" spans="1:11" x14ac:dyDescent="0.25">
      <c r="A1742" t="s">
        <v>59</v>
      </c>
      <c r="B1742" t="s">
        <v>22</v>
      </c>
      <c r="C1742" t="s">
        <v>4</v>
      </c>
      <c r="D1742">
        <v>117053.1</v>
      </c>
      <c r="E1742">
        <v>115894.16</v>
      </c>
      <c r="F1742">
        <v>30</v>
      </c>
      <c r="G1742">
        <v>117053.1</v>
      </c>
      <c r="H1742">
        <v>115894.16</v>
      </c>
      <c r="J1742" s="31">
        <f>VLOOKUP(Datos[[#This Row],[Mes]],$M$2:$N$13,2,FALSE)</f>
        <v>44562</v>
      </c>
      <c r="K1742" s="31" t="str">
        <f>VLOOKUP(Datos[[#This Row],[Region]],$P$7:$S$61,4,FALSE)</f>
        <v>30 - Murcia</v>
      </c>
    </row>
    <row r="1743" spans="1:11" x14ac:dyDescent="0.25">
      <c r="A1743" t="s">
        <v>59</v>
      </c>
      <c r="B1743" t="s">
        <v>22</v>
      </c>
      <c r="C1743" t="s">
        <v>5</v>
      </c>
      <c r="D1743">
        <v>165279.01999999999</v>
      </c>
      <c r="E1743">
        <v>163642.59</v>
      </c>
      <c r="F1743">
        <v>30</v>
      </c>
      <c r="G1743">
        <v>165279.01999999999</v>
      </c>
      <c r="H1743">
        <v>163642.59</v>
      </c>
      <c r="J1743" s="31">
        <f>VLOOKUP(Datos[[#This Row],[Mes]],$M$2:$N$13,2,FALSE)</f>
        <v>44593</v>
      </c>
      <c r="K1743" s="31" t="str">
        <f>VLOOKUP(Datos[[#This Row],[Region]],$P$7:$S$61,4,FALSE)</f>
        <v>30 - Murcia</v>
      </c>
    </row>
    <row r="1744" spans="1:11" x14ac:dyDescent="0.25">
      <c r="A1744" t="s">
        <v>59</v>
      </c>
      <c r="B1744" t="s">
        <v>22</v>
      </c>
      <c r="C1744" t="s">
        <v>6</v>
      </c>
      <c r="D1744">
        <v>216151.43</v>
      </c>
      <c r="E1744">
        <v>214011.32</v>
      </c>
      <c r="F1744">
        <v>30</v>
      </c>
      <c r="G1744">
        <v>216151.43</v>
      </c>
      <c r="H1744">
        <v>214011.32</v>
      </c>
      <c r="J1744" s="31">
        <f>VLOOKUP(Datos[[#This Row],[Mes]],$M$2:$N$13,2,FALSE)</f>
        <v>44621</v>
      </c>
      <c r="K1744" s="31" t="str">
        <f>VLOOKUP(Datos[[#This Row],[Region]],$P$7:$S$61,4,FALSE)</f>
        <v>30 - Murcia</v>
      </c>
    </row>
    <row r="1745" spans="1:11" x14ac:dyDescent="0.25">
      <c r="A1745" t="s">
        <v>59</v>
      </c>
      <c r="B1745" t="s">
        <v>22</v>
      </c>
      <c r="C1745" t="s">
        <v>7</v>
      </c>
      <c r="D1745">
        <v>252489.03</v>
      </c>
      <c r="E1745">
        <v>249989.14</v>
      </c>
      <c r="F1745">
        <v>30</v>
      </c>
      <c r="G1745">
        <v>252489.03</v>
      </c>
      <c r="H1745">
        <v>249989.14</v>
      </c>
      <c r="J1745" s="31">
        <f>VLOOKUP(Datos[[#This Row],[Mes]],$M$2:$N$13,2,FALSE)</f>
        <v>44652</v>
      </c>
      <c r="K1745" s="31" t="str">
        <f>VLOOKUP(Datos[[#This Row],[Region]],$P$7:$S$61,4,FALSE)</f>
        <v>30 - Murcia</v>
      </c>
    </row>
    <row r="1746" spans="1:11" x14ac:dyDescent="0.25">
      <c r="A1746" t="s">
        <v>59</v>
      </c>
      <c r="B1746" t="s">
        <v>22</v>
      </c>
      <c r="C1746" t="s">
        <v>8</v>
      </c>
      <c r="D1746">
        <v>307127.81</v>
      </c>
      <c r="E1746">
        <v>304086.94</v>
      </c>
      <c r="F1746">
        <v>30</v>
      </c>
      <c r="G1746">
        <v>307127.81</v>
      </c>
      <c r="H1746">
        <v>304086.94</v>
      </c>
      <c r="J1746" s="31">
        <f>VLOOKUP(Datos[[#This Row],[Mes]],$M$2:$N$13,2,FALSE)</f>
        <v>44682</v>
      </c>
      <c r="K1746" s="31" t="str">
        <f>VLOOKUP(Datos[[#This Row],[Region]],$P$7:$S$61,4,FALSE)</f>
        <v>30 - Murcia</v>
      </c>
    </row>
    <row r="1747" spans="1:11" x14ac:dyDescent="0.25">
      <c r="A1747" t="s">
        <v>59</v>
      </c>
      <c r="B1747" t="s">
        <v>22</v>
      </c>
      <c r="C1747" t="s">
        <v>9</v>
      </c>
      <c r="D1747">
        <v>276698.78000000003</v>
      </c>
      <c r="E1747">
        <v>273959.19</v>
      </c>
      <c r="F1747">
        <v>30</v>
      </c>
      <c r="G1747">
        <v>276698.78000000003</v>
      </c>
      <c r="H1747">
        <v>273959.19</v>
      </c>
      <c r="J1747" s="31">
        <f>VLOOKUP(Datos[[#This Row],[Mes]],$M$2:$N$13,2,FALSE)</f>
        <v>44713</v>
      </c>
      <c r="K1747" s="31" t="str">
        <f>VLOOKUP(Datos[[#This Row],[Region]],$P$7:$S$61,4,FALSE)</f>
        <v>30 - Murcia</v>
      </c>
    </row>
    <row r="1748" spans="1:11" x14ac:dyDescent="0.25">
      <c r="A1748" t="s">
        <v>95</v>
      </c>
      <c r="B1748" t="s">
        <v>22</v>
      </c>
      <c r="C1748" t="s">
        <v>4</v>
      </c>
      <c r="D1748">
        <v>13742.58</v>
      </c>
      <c r="E1748">
        <v>13606.51</v>
      </c>
      <c r="F1748">
        <v>31</v>
      </c>
      <c r="G1748">
        <v>13742.58</v>
      </c>
      <c r="H1748">
        <v>13606.51</v>
      </c>
      <c r="J1748" s="31">
        <f>VLOOKUP(Datos[[#This Row],[Mes]],$M$2:$N$13,2,FALSE)</f>
        <v>44562</v>
      </c>
      <c r="K1748" s="31" t="str">
        <f>VLOOKUP(Datos[[#This Row],[Region]],$P$7:$S$61,4,FALSE)</f>
        <v>31 - Navarra</v>
      </c>
    </row>
    <row r="1749" spans="1:11" x14ac:dyDescent="0.25">
      <c r="A1749" t="s">
        <v>95</v>
      </c>
      <c r="B1749" t="s">
        <v>22</v>
      </c>
      <c r="C1749" t="s">
        <v>5</v>
      </c>
      <c r="D1749">
        <v>12801.36</v>
      </c>
      <c r="E1749">
        <v>12674.61</v>
      </c>
      <c r="F1749">
        <v>31</v>
      </c>
      <c r="G1749">
        <v>12801.36</v>
      </c>
      <c r="H1749">
        <v>12674.61</v>
      </c>
      <c r="J1749" s="31">
        <f>VLOOKUP(Datos[[#This Row],[Mes]],$M$2:$N$13,2,FALSE)</f>
        <v>44593</v>
      </c>
      <c r="K1749" s="31" t="str">
        <f>VLOOKUP(Datos[[#This Row],[Region]],$P$7:$S$61,4,FALSE)</f>
        <v>31 - Navarra</v>
      </c>
    </row>
    <row r="1750" spans="1:11" x14ac:dyDescent="0.25">
      <c r="A1750" t="s">
        <v>95</v>
      </c>
      <c r="B1750" t="s">
        <v>22</v>
      </c>
      <c r="C1750" t="s">
        <v>6</v>
      </c>
      <c r="D1750">
        <v>24124.15</v>
      </c>
      <c r="E1750">
        <v>23885.3</v>
      </c>
      <c r="F1750">
        <v>31</v>
      </c>
      <c r="G1750">
        <v>24124.15</v>
      </c>
      <c r="H1750">
        <v>23885.3</v>
      </c>
      <c r="J1750" s="31">
        <f>VLOOKUP(Datos[[#This Row],[Mes]],$M$2:$N$13,2,FALSE)</f>
        <v>44621</v>
      </c>
      <c r="K1750" s="31" t="str">
        <f>VLOOKUP(Datos[[#This Row],[Region]],$P$7:$S$61,4,FALSE)</f>
        <v>31 - Navarra</v>
      </c>
    </row>
    <row r="1751" spans="1:11" x14ac:dyDescent="0.25">
      <c r="A1751" t="s">
        <v>95</v>
      </c>
      <c r="B1751" t="s">
        <v>22</v>
      </c>
      <c r="C1751" t="s">
        <v>7</v>
      </c>
      <c r="D1751">
        <v>29281.279999999999</v>
      </c>
      <c r="E1751">
        <v>28991.37</v>
      </c>
      <c r="F1751">
        <v>31</v>
      </c>
      <c r="G1751">
        <v>29281.279999999999</v>
      </c>
      <c r="H1751">
        <v>28991.37</v>
      </c>
      <c r="J1751" s="31">
        <f>VLOOKUP(Datos[[#This Row],[Mes]],$M$2:$N$13,2,FALSE)</f>
        <v>44652</v>
      </c>
      <c r="K1751" s="31" t="str">
        <f>VLOOKUP(Datos[[#This Row],[Region]],$P$7:$S$61,4,FALSE)</f>
        <v>31 - Navarra</v>
      </c>
    </row>
    <row r="1752" spans="1:11" x14ac:dyDescent="0.25">
      <c r="A1752" t="s">
        <v>95</v>
      </c>
      <c r="B1752" t="s">
        <v>22</v>
      </c>
      <c r="C1752" t="s">
        <v>8</v>
      </c>
      <c r="D1752">
        <v>33427.089999999997</v>
      </c>
      <c r="E1752">
        <v>33096.129999999997</v>
      </c>
      <c r="F1752">
        <v>31</v>
      </c>
      <c r="G1752">
        <v>33427.089999999997</v>
      </c>
      <c r="H1752">
        <v>33096.129999999997</v>
      </c>
      <c r="J1752" s="31">
        <f>VLOOKUP(Datos[[#This Row],[Mes]],$M$2:$N$13,2,FALSE)</f>
        <v>44682</v>
      </c>
      <c r="K1752" s="31" t="str">
        <f>VLOOKUP(Datos[[#This Row],[Region]],$P$7:$S$61,4,FALSE)</f>
        <v>31 - Navarra</v>
      </c>
    </row>
    <row r="1753" spans="1:11" x14ac:dyDescent="0.25">
      <c r="A1753" t="s">
        <v>95</v>
      </c>
      <c r="B1753" t="s">
        <v>22</v>
      </c>
      <c r="C1753" t="s">
        <v>9</v>
      </c>
      <c r="D1753">
        <v>33386.94</v>
      </c>
      <c r="E1753">
        <v>33056.379999999997</v>
      </c>
      <c r="F1753">
        <v>31</v>
      </c>
      <c r="G1753">
        <v>33386.94</v>
      </c>
      <c r="H1753">
        <v>33056.379999999997</v>
      </c>
      <c r="J1753" s="31">
        <f>VLOOKUP(Datos[[#This Row],[Mes]],$M$2:$N$13,2,FALSE)</f>
        <v>44713</v>
      </c>
      <c r="K1753" s="31" t="str">
        <f>VLOOKUP(Datos[[#This Row],[Region]],$P$7:$S$61,4,FALSE)</f>
        <v>31 - Navarra</v>
      </c>
    </row>
    <row r="1754" spans="1:11" x14ac:dyDescent="0.25">
      <c r="A1754" t="s">
        <v>94</v>
      </c>
      <c r="B1754" t="s">
        <v>22</v>
      </c>
      <c r="C1754" t="s">
        <v>4</v>
      </c>
      <c r="D1754">
        <v>234.7</v>
      </c>
      <c r="E1754">
        <v>232.38</v>
      </c>
      <c r="F1754">
        <v>32</v>
      </c>
      <c r="G1754">
        <v>234.7</v>
      </c>
      <c r="H1754">
        <v>232.38</v>
      </c>
      <c r="J1754" s="31">
        <f>VLOOKUP(Datos[[#This Row],[Mes]],$M$2:$N$13,2,FALSE)</f>
        <v>44562</v>
      </c>
      <c r="K1754" s="31" t="str">
        <f>VLOOKUP(Datos[[#This Row],[Region]],$P$7:$S$61,4,FALSE)</f>
        <v>32 - Ourense</v>
      </c>
    </row>
    <row r="1755" spans="1:11" x14ac:dyDescent="0.25">
      <c r="A1755" t="s">
        <v>94</v>
      </c>
      <c r="B1755" t="s">
        <v>22</v>
      </c>
      <c r="C1755" t="s">
        <v>5</v>
      </c>
      <c r="D1755">
        <v>328.98</v>
      </c>
      <c r="E1755">
        <v>325.72000000000003</v>
      </c>
      <c r="F1755">
        <v>32</v>
      </c>
      <c r="G1755">
        <v>328.98</v>
      </c>
      <c r="H1755">
        <v>325.72000000000003</v>
      </c>
      <c r="J1755" s="31">
        <f>VLOOKUP(Datos[[#This Row],[Mes]],$M$2:$N$13,2,FALSE)</f>
        <v>44593</v>
      </c>
      <c r="K1755" s="31" t="str">
        <f>VLOOKUP(Datos[[#This Row],[Region]],$P$7:$S$61,4,FALSE)</f>
        <v>32 - Ourense</v>
      </c>
    </row>
    <row r="1756" spans="1:11" x14ac:dyDescent="0.25">
      <c r="A1756" t="s">
        <v>94</v>
      </c>
      <c r="B1756" t="s">
        <v>22</v>
      </c>
      <c r="C1756" t="s">
        <v>6</v>
      </c>
      <c r="D1756">
        <v>401.66</v>
      </c>
      <c r="E1756">
        <v>397.68</v>
      </c>
      <c r="F1756">
        <v>32</v>
      </c>
      <c r="G1756">
        <v>401.66</v>
      </c>
      <c r="H1756">
        <v>397.68</v>
      </c>
      <c r="J1756" s="31">
        <f>VLOOKUP(Datos[[#This Row],[Mes]],$M$2:$N$13,2,FALSE)</f>
        <v>44621</v>
      </c>
      <c r="K1756" s="31" t="str">
        <f>VLOOKUP(Datos[[#This Row],[Region]],$P$7:$S$61,4,FALSE)</f>
        <v>32 - Ourense</v>
      </c>
    </row>
    <row r="1757" spans="1:11" x14ac:dyDescent="0.25">
      <c r="A1757" t="s">
        <v>94</v>
      </c>
      <c r="B1757" t="s">
        <v>22</v>
      </c>
      <c r="C1757" t="s">
        <v>7</v>
      </c>
      <c r="D1757">
        <v>608.44000000000005</v>
      </c>
      <c r="E1757">
        <v>602.41999999999996</v>
      </c>
      <c r="F1757">
        <v>32</v>
      </c>
      <c r="G1757">
        <v>608.44000000000005</v>
      </c>
      <c r="H1757">
        <v>602.41999999999996</v>
      </c>
      <c r="J1757" s="31">
        <f>VLOOKUP(Datos[[#This Row],[Mes]],$M$2:$N$13,2,FALSE)</f>
        <v>44652</v>
      </c>
      <c r="K1757" s="31" t="str">
        <f>VLOOKUP(Datos[[#This Row],[Region]],$P$7:$S$61,4,FALSE)</f>
        <v>32 - Ourense</v>
      </c>
    </row>
    <row r="1758" spans="1:11" x14ac:dyDescent="0.25">
      <c r="A1758" t="s">
        <v>94</v>
      </c>
      <c r="B1758" t="s">
        <v>22</v>
      </c>
      <c r="C1758" t="s">
        <v>8</v>
      </c>
      <c r="D1758">
        <v>572.30999999999995</v>
      </c>
      <c r="E1758">
        <v>566.64</v>
      </c>
      <c r="F1758">
        <v>32</v>
      </c>
      <c r="G1758">
        <v>572.30999999999995</v>
      </c>
      <c r="H1758">
        <v>566.64</v>
      </c>
      <c r="J1758" s="31">
        <f>VLOOKUP(Datos[[#This Row],[Mes]],$M$2:$N$13,2,FALSE)</f>
        <v>44682</v>
      </c>
      <c r="K1758" s="31" t="str">
        <f>VLOOKUP(Datos[[#This Row],[Region]],$P$7:$S$61,4,FALSE)</f>
        <v>32 - Ourense</v>
      </c>
    </row>
    <row r="1759" spans="1:11" x14ac:dyDescent="0.25">
      <c r="A1759" t="s">
        <v>94</v>
      </c>
      <c r="B1759" t="s">
        <v>22</v>
      </c>
      <c r="C1759" t="s">
        <v>9</v>
      </c>
      <c r="D1759">
        <v>590.52</v>
      </c>
      <c r="E1759">
        <v>584.66999999999996</v>
      </c>
      <c r="F1759">
        <v>32</v>
      </c>
      <c r="G1759">
        <v>590.52</v>
      </c>
      <c r="H1759">
        <v>584.66999999999996</v>
      </c>
      <c r="J1759" s="31">
        <f>VLOOKUP(Datos[[#This Row],[Mes]],$M$2:$N$13,2,FALSE)</f>
        <v>44713</v>
      </c>
      <c r="K1759" s="31" t="str">
        <f>VLOOKUP(Datos[[#This Row],[Region]],$P$7:$S$61,4,FALSE)</f>
        <v>32 - Ourense</v>
      </c>
    </row>
    <row r="1760" spans="1:11" x14ac:dyDescent="0.25">
      <c r="A1760" t="s">
        <v>70</v>
      </c>
      <c r="B1760" t="s">
        <v>22</v>
      </c>
      <c r="C1760" t="s">
        <v>4</v>
      </c>
      <c r="D1760">
        <v>26.15</v>
      </c>
      <c r="E1760">
        <v>25.89</v>
      </c>
      <c r="F1760">
        <v>33</v>
      </c>
      <c r="G1760">
        <v>26.15</v>
      </c>
      <c r="H1760">
        <v>25.89</v>
      </c>
      <c r="J1760" s="31">
        <f>VLOOKUP(Datos[[#This Row],[Mes]],$M$2:$N$13,2,FALSE)</f>
        <v>44562</v>
      </c>
      <c r="K1760" s="31" t="str">
        <f>VLOOKUP(Datos[[#This Row],[Region]],$P$7:$S$61,4,FALSE)</f>
        <v>33 - Asturias</v>
      </c>
    </row>
    <row r="1761" spans="1:11" x14ac:dyDescent="0.25">
      <c r="A1761" t="s">
        <v>70</v>
      </c>
      <c r="B1761" t="s">
        <v>22</v>
      </c>
      <c r="C1761" t="s">
        <v>5</v>
      </c>
      <c r="D1761">
        <v>31.56</v>
      </c>
      <c r="E1761">
        <v>31.25</v>
      </c>
      <c r="F1761">
        <v>33</v>
      </c>
      <c r="G1761">
        <v>31.56</v>
      </c>
      <c r="H1761">
        <v>31.25</v>
      </c>
      <c r="J1761" s="31">
        <f>VLOOKUP(Datos[[#This Row],[Mes]],$M$2:$N$13,2,FALSE)</f>
        <v>44593</v>
      </c>
      <c r="K1761" s="31" t="str">
        <f>VLOOKUP(Datos[[#This Row],[Region]],$P$7:$S$61,4,FALSE)</f>
        <v>33 - Asturias</v>
      </c>
    </row>
    <row r="1762" spans="1:11" x14ac:dyDescent="0.25">
      <c r="A1762" t="s">
        <v>70</v>
      </c>
      <c r="B1762" t="s">
        <v>22</v>
      </c>
      <c r="C1762" t="s">
        <v>6</v>
      </c>
      <c r="D1762">
        <v>53.37</v>
      </c>
      <c r="E1762">
        <v>52.84</v>
      </c>
      <c r="F1762">
        <v>33</v>
      </c>
      <c r="G1762">
        <v>53.37</v>
      </c>
      <c r="H1762">
        <v>52.84</v>
      </c>
      <c r="J1762" s="31">
        <f>VLOOKUP(Datos[[#This Row],[Mes]],$M$2:$N$13,2,FALSE)</f>
        <v>44621</v>
      </c>
      <c r="K1762" s="31" t="str">
        <f>VLOOKUP(Datos[[#This Row],[Region]],$P$7:$S$61,4,FALSE)</f>
        <v>33 - Asturias</v>
      </c>
    </row>
    <row r="1763" spans="1:11" x14ac:dyDescent="0.25">
      <c r="A1763" t="s">
        <v>70</v>
      </c>
      <c r="B1763" t="s">
        <v>22</v>
      </c>
      <c r="C1763" t="s">
        <v>7</v>
      </c>
      <c r="D1763">
        <v>65.88</v>
      </c>
      <c r="E1763">
        <v>65.23</v>
      </c>
      <c r="F1763">
        <v>33</v>
      </c>
      <c r="G1763">
        <v>65.88</v>
      </c>
      <c r="H1763">
        <v>65.23</v>
      </c>
      <c r="J1763" s="31">
        <f>VLOOKUP(Datos[[#This Row],[Mes]],$M$2:$N$13,2,FALSE)</f>
        <v>44652</v>
      </c>
      <c r="K1763" s="31" t="str">
        <f>VLOOKUP(Datos[[#This Row],[Region]],$P$7:$S$61,4,FALSE)</f>
        <v>33 - Asturias</v>
      </c>
    </row>
    <row r="1764" spans="1:11" x14ac:dyDescent="0.25">
      <c r="A1764" t="s">
        <v>70</v>
      </c>
      <c r="B1764" t="s">
        <v>22</v>
      </c>
      <c r="C1764" t="s">
        <v>8</v>
      </c>
      <c r="D1764">
        <v>64.45</v>
      </c>
      <c r="E1764">
        <v>63.81</v>
      </c>
      <c r="F1764">
        <v>33</v>
      </c>
      <c r="G1764">
        <v>64.45</v>
      </c>
      <c r="H1764">
        <v>63.81</v>
      </c>
      <c r="J1764" s="31">
        <f>VLOOKUP(Datos[[#This Row],[Mes]],$M$2:$N$13,2,FALSE)</f>
        <v>44682</v>
      </c>
      <c r="K1764" s="31" t="str">
        <f>VLOOKUP(Datos[[#This Row],[Region]],$P$7:$S$61,4,FALSE)</f>
        <v>33 - Asturias</v>
      </c>
    </row>
    <row r="1765" spans="1:11" x14ac:dyDescent="0.25">
      <c r="A1765" t="s">
        <v>70</v>
      </c>
      <c r="B1765" t="s">
        <v>22</v>
      </c>
      <c r="C1765" t="s">
        <v>9</v>
      </c>
      <c r="D1765">
        <v>52.58</v>
      </c>
      <c r="E1765">
        <v>52.06</v>
      </c>
      <c r="F1765">
        <v>33</v>
      </c>
      <c r="G1765">
        <v>52.58</v>
      </c>
      <c r="H1765">
        <v>52.06</v>
      </c>
      <c r="J1765" s="31">
        <f>VLOOKUP(Datos[[#This Row],[Mes]],$M$2:$N$13,2,FALSE)</f>
        <v>44713</v>
      </c>
      <c r="K1765" s="31" t="str">
        <f>VLOOKUP(Datos[[#This Row],[Region]],$P$7:$S$61,4,FALSE)</f>
        <v>33 - Asturias</v>
      </c>
    </row>
    <row r="1766" spans="1:11" x14ac:dyDescent="0.25">
      <c r="A1766" t="s">
        <v>93</v>
      </c>
      <c r="B1766" t="s">
        <v>22</v>
      </c>
      <c r="C1766" t="s">
        <v>4</v>
      </c>
      <c r="D1766">
        <v>10069.09</v>
      </c>
      <c r="E1766">
        <v>9969.4</v>
      </c>
      <c r="F1766">
        <v>34</v>
      </c>
      <c r="G1766">
        <v>10069.09</v>
      </c>
      <c r="H1766">
        <v>9969.4</v>
      </c>
      <c r="J1766" s="31">
        <f>VLOOKUP(Datos[[#This Row],[Mes]],$M$2:$N$13,2,FALSE)</f>
        <v>44562</v>
      </c>
      <c r="K1766" s="31" t="str">
        <f>VLOOKUP(Datos[[#This Row],[Region]],$P$7:$S$61,4,FALSE)</f>
        <v>34 - Palencia</v>
      </c>
    </row>
    <row r="1767" spans="1:11" x14ac:dyDescent="0.25">
      <c r="A1767" t="s">
        <v>93</v>
      </c>
      <c r="B1767" t="s">
        <v>22</v>
      </c>
      <c r="C1767" t="s">
        <v>5</v>
      </c>
      <c r="D1767">
        <v>14978.3</v>
      </c>
      <c r="E1767">
        <v>14830</v>
      </c>
      <c r="F1767">
        <v>34</v>
      </c>
      <c r="G1767">
        <v>14978.3</v>
      </c>
      <c r="H1767">
        <v>14830</v>
      </c>
      <c r="J1767" s="31">
        <f>VLOOKUP(Datos[[#This Row],[Mes]],$M$2:$N$13,2,FALSE)</f>
        <v>44593</v>
      </c>
      <c r="K1767" s="31" t="str">
        <f>VLOOKUP(Datos[[#This Row],[Region]],$P$7:$S$61,4,FALSE)</f>
        <v>34 - Palencia</v>
      </c>
    </row>
    <row r="1768" spans="1:11" x14ac:dyDescent="0.25">
      <c r="A1768" t="s">
        <v>93</v>
      </c>
      <c r="B1768" t="s">
        <v>22</v>
      </c>
      <c r="C1768" t="s">
        <v>6</v>
      </c>
      <c r="D1768">
        <v>21954.98</v>
      </c>
      <c r="E1768">
        <v>21737.599999999999</v>
      </c>
      <c r="F1768">
        <v>34</v>
      </c>
      <c r="G1768">
        <v>21954.98</v>
      </c>
      <c r="H1768">
        <v>21737.599999999999</v>
      </c>
      <c r="J1768" s="31">
        <f>VLOOKUP(Datos[[#This Row],[Mes]],$M$2:$N$13,2,FALSE)</f>
        <v>44621</v>
      </c>
      <c r="K1768" s="31" t="str">
        <f>VLOOKUP(Datos[[#This Row],[Region]],$P$7:$S$61,4,FALSE)</f>
        <v>34 - Palencia</v>
      </c>
    </row>
    <row r="1769" spans="1:11" x14ac:dyDescent="0.25">
      <c r="A1769" t="s">
        <v>93</v>
      </c>
      <c r="B1769" t="s">
        <v>22</v>
      </c>
      <c r="C1769" t="s">
        <v>7</v>
      </c>
      <c r="D1769">
        <v>24676.3</v>
      </c>
      <c r="E1769">
        <v>24431.98</v>
      </c>
      <c r="F1769">
        <v>34</v>
      </c>
      <c r="G1769">
        <v>24676.3</v>
      </c>
      <c r="H1769">
        <v>24431.98</v>
      </c>
      <c r="J1769" s="31">
        <f>VLOOKUP(Datos[[#This Row],[Mes]],$M$2:$N$13,2,FALSE)</f>
        <v>44652</v>
      </c>
      <c r="K1769" s="31" t="str">
        <f>VLOOKUP(Datos[[#This Row],[Region]],$P$7:$S$61,4,FALSE)</f>
        <v>34 - Palencia</v>
      </c>
    </row>
    <row r="1770" spans="1:11" x14ac:dyDescent="0.25">
      <c r="A1770" t="s">
        <v>93</v>
      </c>
      <c r="B1770" t="s">
        <v>22</v>
      </c>
      <c r="C1770" t="s">
        <v>8</v>
      </c>
      <c r="D1770">
        <v>30478.92</v>
      </c>
      <c r="E1770">
        <v>30177.15</v>
      </c>
      <c r="F1770">
        <v>34</v>
      </c>
      <c r="G1770">
        <v>30478.92</v>
      </c>
      <c r="H1770">
        <v>30177.15</v>
      </c>
      <c r="J1770" s="31">
        <f>VLOOKUP(Datos[[#This Row],[Mes]],$M$2:$N$13,2,FALSE)</f>
        <v>44682</v>
      </c>
      <c r="K1770" s="31" t="str">
        <f>VLOOKUP(Datos[[#This Row],[Region]],$P$7:$S$61,4,FALSE)</f>
        <v>34 - Palencia</v>
      </c>
    </row>
    <row r="1771" spans="1:11" x14ac:dyDescent="0.25">
      <c r="A1771" t="s">
        <v>93</v>
      </c>
      <c r="B1771" t="s">
        <v>22</v>
      </c>
      <c r="C1771" t="s">
        <v>9</v>
      </c>
      <c r="D1771">
        <v>31179.75</v>
      </c>
      <c r="E1771">
        <v>30871.040000000001</v>
      </c>
      <c r="F1771">
        <v>34</v>
      </c>
      <c r="G1771">
        <v>31179.75</v>
      </c>
      <c r="H1771">
        <v>30871.040000000001</v>
      </c>
      <c r="J1771" s="31">
        <f>VLOOKUP(Datos[[#This Row],[Mes]],$M$2:$N$13,2,FALSE)</f>
        <v>44713</v>
      </c>
      <c r="K1771" s="31" t="str">
        <f>VLOOKUP(Datos[[#This Row],[Region]],$P$7:$S$61,4,FALSE)</f>
        <v>34 - Palencia</v>
      </c>
    </row>
    <row r="1772" spans="1:11" x14ac:dyDescent="0.25">
      <c r="A1772" t="s">
        <v>92</v>
      </c>
      <c r="B1772" t="s">
        <v>22</v>
      </c>
      <c r="C1772" t="s">
        <v>4</v>
      </c>
      <c r="D1772">
        <v>12770.44</v>
      </c>
      <c r="E1772">
        <v>12644</v>
      </c>
      <c r="F1772">
        <v>35</v>
      </c>
      <c r="G1772">
        <v>12770.44</v>
      </c>
      <c r="H1772">
        <v>12644</v>
      </c>
      <c r="J1772" s="31">
        <f>VLOOKUP(Datos[[#This Row],[Mes]],$M$2:$N$13,2,FALSE)</f>
        <v>44562</v>
      </c>
      <c r="K1772" s="31" t="str">
        <f>VLOOKUP(Datos[[#This Row],[Region]],$P$7:$S$61,4,FALSE)</f>
        <v>35 - Palmas, Las</v>
      </c>
    </row>
    <row r="1773" spans="1:11" x14ac:dyDescent="0.25">
      <c r="A1773" t="s">
        <v>92</v>
      </c>
      <c r="B1773" t="s">
        <v>22</v>
      </c>
      <c r="C1773" t="s">
        <v>5</v>
      </c>
      <c r="D1773">
        <v>13629.58</v>
      </c>
      <c r="E1773">
        <v>13494.63</v>
      </c>
      <c r="F1773">
        <v>35</v>
      </c>
      <c r="G1773">
        <v>13629.58</v>
      </c>
      <c r="H1773">
        <v>13494.63</v>
      </c>
      <c r="J1773" s="31">
        <f>VLOOKUP(Datos[[#This Row],[Mes]],$M$2:$N$13,2,FALSE)</f>
        <v>44593</v>
      </c>
      <c r="K1773" s="31" t="str">
        <f>VLOOKUP(Datos[[#This Row],[Region]],$P$7:$S$61,4,FALSE)</f>
        <v>35 - Palmas, Las</v>
      </c>
    </row>
    <row r="1774" spans="1:11" x14ac:dyDescent="0.25">
      <c r="A1774" t="s">
        <v>92</v>
      </c>
      <c r="B1774" t="s">
        <v>22</v>
      </c>
      <c r="C1774" t="s">
        <v>6</v>
      </c>
      <c r="D1774">
        <v>17756.77</v>
      </c>
      <c r="E1774">
        <v>17580.96</v>
      </c>
      <c r="F1774">
        <v>35</v>
      </c>
      <c r="G1774">
        <v>17756.77</v>
      </c>
      <c r="H1774">
        <v>17580.96</v>
      </c>
      <c r="J1774" s="31">
        <f>VLOOKUP(Datos[[#This Row],[Mes]],$M$2:$N$13,2,FALSE)</f>
        <v>44621</v>
      </c>
      <c r="K1774" s="31" t="str">
        <f>VLOOKUP(Datos[[#This Row],[Region]],$P$7:$S$61,4,FALSE)</f>
        <v>35 - Palmas, Las</v>
      </c>
    </row>
    <row r="1775" spans="1:11" x14ac:dyDescent="0.25">
      <c r="A1775" t="s">
        <v>92</v>
      </c>
      <c r="B1775" t="s">
        <v>22</v>
      </c>
      <c r="C1775" t="s">
        <v>7</v>
      </c>
      <c r="D1775">
        <v>19701.8</v>
      </c>
      <c r="E1775">
        <v>19506.73</v>
      </c>
      <c r="F1775">
        <v>35</v>
      </c>
      <c r="G1775">
        <v>19701.8</v>
      </c>
      <c r="H1775">
        <v>19506.73</v>
      </c>
      <c r="J1775" s="31">
        <f>VLOOKUP(Datos[[#This Row],[Mes]],$M$2:$N$13,2,FALSE)</f>
        <v>44652</v>
      </c>
      <c r="K1775" s="31" t="str">
        <f>VLOOKUP(Datos[[#This Row],[Region]],$P$7:$S$61,4,FALSE)</f>
        <v>35 - Palmas, Las</v>
      </c>
    </row>
    <row r="1776" spans="1:11" x14ac:dyDescent="0.25">
      <c r="A1776" t="s">
        <v>92</v>
      </c>
      <c r="B1776" t="s">
        <v>22</v>
      </c>
      <c r="C1776" t="s">
        <v>8</v>
      </c>
      <c r="D1776">
        <v>19228.330000000002</v>
      </c>
      <c r="E1776">
        <v>19037.95</v>
      </c>
      <c r="F1776">
        <v>35</v>
      </c>
      <c r="G1776">
        <v>19228.330000000002</v>
      </c>
      <c r="H1776">
        <v>19037.95</v>
      </c>
      <c r="J1776" s="31">
        <f>VLOOKUP(Datos[[#This Row],[Mes]],$M$2:$N$13,2,FALSE)</f>
        <v>44682</v>
      </c>
      <c r="K1776" s="31" t="str">
        <f>VLOOKUP(Datos[[#This Row],[Region]],$P$7:$S$61,4,FALSE)</f>
        <v>35 - Palmas, Las</v>
      </c>
    </row>
    <row r="1777" spans="1:11" x14ac:dyDescent="0.25">
      <c r="A1777" t="s">
        <v>92</v>
      </c>
      <c r="B1777" t="s">
        <v>22</v>
      </c>
      <c r="C1777" t="s">
        <v>9</v>
      </c>
      <c r="D1777">
        <v>19806.080000000002</v>
      </c>
      <c r="E1777">
        <v>19609.98</v>
      </c>
      <c r="F1777">
        <v>35</v>
      </c>
      <c r="G1777">
        <v>19806.080000000002</v>
      </c>
      <c r="H1777">
        <v>19609.98</v>
      </c>
      <c r="J1777" s="31">
        <f>VLOOKUP(Datos[[#This Row],[Mes]],$M$2:$N$13,2,FALSE)</f>
        <v>44713</v>
      </c>
      <c r="K1777" s="31" t="str">
        <f>VLOOKUP(Datos[[#This Row],[Region]],$P$7:$S$61,4,FALSE)</f>
        <v>35 - Palmas, Las</v>
      </c>
    </row>
    <row r="1778" spans="1:11" x14ac:dyDescent="0.25">
      <c r="A1778" t="s">
        <v>60</v>
      </c>
      <c r="B1778" t="s">
        <v>22</v>
      </c>
      <c r="C1778" t="s">
        <v>4</v>
      </c>
      <c r="D1778">
        <v>225.15</v>
      </c>
      <c r="E1778">
        <v>222.92</v>
      </c>
      <c r="F1778">
        <v>36</v>
      </c>
      <c r="G1778">
        <v>225.15</v>
      </c>
      <c r="H1778">
        <v>222.92</v>
      </c>
      <c r="J1778" s="31">
        <f>VLOOKUP(Datos[[#This Row],[Mes]],$M$2:$N$13,2,FALSE)</f>
        <v>44562</v>
      </c>
      <c r="K1778" s="31" t="str">
        <f>VLOOKUP(Datos[[#This Row],[Region]],$P$7:$S$61,4,FALSE)</f>
        <v>36 - Pontevedra</v>
      </c>
    </row>
    <row r="1779" spans="1:11" x14ac:dyDescent="0.25">
      <c r="A1779" t="s">
        <v>60</v>
      </c>
      <c r="B1779" t="s">
        <v>22</v>
      </c>
      <c r="C1779" t="s">
        <v>5</v>
      </c>
      <c r="D1779">
        <v>311.36</v>
      </c>
      <c r="E1779">
        <v>308.27999999999997</v>
      </c>
      <c r="F1779">
        <v>36</v>
      </c>
      <c r="G1779">
        <v>311.36</v>
      </c>
      <c r="H1779">
        <v>308.27999999999997</v>
      </c>
      <c r="J1779" s="31">
        <f>VLOOKUP(Datos[[#This Row],[Mes]],$M$2:$N$13,2,FALSE)</f>
        <v>44593</v>
      </c>
      <c r="K1779" s="31" t="str">
        <f>VLOOKUP(Datos[[#This Row],[Region]],$P$7:$S$61,4,FALSE)</f>
        <v>36 - Pontevedra</v>
      </c>
    </row>
    <row r="1780" spans="1:11" x14ac:dyDescent="0.25">
      <c r="A1780" t="s">
        <v>60</v>
      </c>
      <c r="B1780" t="s">
        <v>22</v>
      </c>
      <c r="C1780" t="s">
        <v>6</v>
      </c>
      <c r="D1780">
        <v>425.52</v>
      </c>
      <c r="E1780">
        <v>421.31</v>
      </c>
      <c r="F1780">
        <v>36</v>
      </c>
      <c r="G1780">
        <v>425.52</v>
      </c>
      <c r="H1780">
        <v>421.31</v>
      </c>
      <c r="J1780" s="31">
        <f>VLOOKUP(Datos[[#This Row],[Mes]],$M$2:$N$13,2,FALSE)</f>
        <v>44621</v>
      </c>
      <c r="K1780" s="31" t="str">
        <f>VLOOKUP(Datos[[#This Row],[Region]],$P$7:$S$61,4,FALSE)</f>
        <v>36 - Pontevedra</v>
      </c>
    </row>
    <row r="1781" spans="1:11" x14ac:dyDescent="0.25">
      <c r="A1781" t="s">
        <v>60</v>
      </c>
      <c r="B1781" t="s">
        <v>22</v>
      </c>
      <c r="C1781" t="s">
        <v>7</v>
      </c>
      <c r="D1781">
        <v>669.71</v>
      </c>
      <c r="E1781">
        <v>663.08</v>
      </c>
      <c r="F1781">
        <v>36</v>
      </c>
      <c r="G1781">
        <v>669.71</v>
      </c>
      <c r="H1781">
        <v>663.08</v>
      </c>
      <c r="J1781" s="31">
        <f>VLOOKUP(Datos[[#This Row],[Mes]],$M$2:$N$13,2,FALSE)</f>
        <v>44652</v>
      </c>
      <c r="K1781" s="31" t="str">
        <f>VLOOKUP(Datos[[#This Row],[Region]],$P$7:$S$61,4,FALSE)</f>
        <v>36 - Pontevedra</v>
      </c>
    </row>
    <row r="1782" spans="1:11" x14ac:dyDescent="0.25">
      <c r="A1782" t="s">
        <v>60</v>
      </c>
      <c r="B1782" t="s">
        <v>22</v>
      </c>
      <c r="C1782" t="s">
        <v>8</v>
      </c>
      <c r="D1782">
        <v>648.95000000000005</v>
      </c>
      <c r="E1782">
        <v>642.52</v>
      </c>
      <c r="F1782">
        <v>36</v>
      </c>
      <c r="G1782">
        <v>648.95000000000005</v>
      </c>
      <c r="H1782">
        <v>642.52</v>
      </c>
      <c r="J1782" s="31">
        <f>VLOOKUP(Datos[[#This Row],[Mes]],$M$2:$N$13,2,FALSE)</f>
        <v>44682</v>
      </c>
      <c r="K1782" s="31" t="str">
        <f>VLOOKUP(Datos[[#This Row],[Region]],$P$7:$S$61,4,FALSE)</f>
        <v>36 - Pontevedra</v>
      </c>
    </row>
    <row r="1783" spans="1:11" x14ac:dyDescent="0.25">
      <c r="A1783" t="s">
        <v>60</v>
      </c>
      <c r="B1783" t="s">
        <v>22</v>
      </c>
      <c r="C1783" t="s">
        <v>9</v>
      </c>
      <c r="D1783">
        <v>681.44</v>
      </c>
      <c r="E1783">
        <v>674.69</v>
      </c>
      <c r="F1783">
        <v>36</v>
      </c>
      <c r="G1783">
        <v>681.44</v>
      </c>
      <c r="H1783">
        <v>674.69</v>
      </c>
      <c r="J1783" s="31">
        <f>VLOOKUP(Datos[[#This Row],[Mes]],$M$2:$N$13,2,FALSE)</f>
        <v>44713</v>
      </c>
      <c r="K1783" s="31" t="str">
        <f>VLOOKUP(Datos[[#This Row],[Region]],$P$7:$S$61,4,FALSE)</f>
        <v>36 - Pontevedra</v>
      </c>
    </row>
    <row r="1784" spans="1:11" x14ac:dyDescent="0.25">
      <c r="A1784" t="s">
        <v>90</v>
      </c>
      <c r="B1784" t="s">
        <v>22</v>
      </c>
      <c r="C1784" t="s">
        <v>4</v>
      </c>
      <c r="D1784">
        <v>14127.07</v>
      </c>
      <c r="E1784">
        <v>13987.2</v>
      </c>
      <c r="F1784">
        <v>37</v>
      </c>
      <c r="G1784">
        <v>14127.07</v>
      </c>
      <c r="H1784">
        <v>13987.2</v>
      </c>
      <c r="J1784" s="31">
        <f>VLOOKUP(Datos[[#This Row],[Mes]],$M$2:$N$13,2,FALSE)</f>
        <v>44562</v>
      </c>
      <c r="K1784" s="31" t="str">
        <f>VLOOKUP(Datos[[#This Row],[Region]],$P$7:$S$61,4,FALSE)</f>
        <v>37 - Salamanca</v>
      </c>
    </row>
    <row r="1785" spans="1:11" x14ac:dyDescent="0.25">
      <c r="A1785" t="s">
        <v>90</v>
      </c>
      <c r="B1785" t="s">
        <v>22</v>
      </c>
      <c r="C1785" t="s">
        <v>5</v>
      </c>
      <c r="D1785">
        <v>17938.98</v>
      </c>
      <c r="E1785">
        <v>17761.37</v>
      </c>
      <c r="F1785">
        <v>37</v>
      </c>
      <c r="G1785">
        <v>17938.98</v>
      </c>
      <c r="H1785">
        <v>17761.37</v>
      </c>
      <c r="J1785" s="31">
        <f>VLOOKUP(Datos[[#This Row],[Mes]],$M$2:$N$13,2,FALSE)</f>
        <v>44593</v>
      </c>
      <c r="K1785" s="31" t="str">
        <f>VLOOKUP(Datos[[#This Row],[Region]],$P$7:$S$61,4,FALSE)</f>
        <v>37 - Salamanca</v>
      </c>
    </row>
    <row r="1786" spans="1:11" x14ac:dyDescent="0.25">
      <c r="A1786" t="s">
        <v>90</v>
      </c>
      <c r="B1786" t="s">
        <v>22</v>
      </c>
      <c r="C1786" t="s">
        <v>6</v>
      </c>
      <c r="D1786">
        <v>24729.87</v>
      </c>
      <c r="E1786">
        <v>24485.02</v>
      </c>
      <c r="F1786">
        <v>37</v>
      </c>
      <c r="G1786">
        <v>24729.87</v>
      </c>
      <c r="H1786">
        <v>24485.02</v>
      </c>
      <c r="J1786" s="31">
        <f>VLOOKUP(Datos[[#This Row],[Mes]],$M$2:$N$13,2,FALSE)</f>
        <v>44621</v>
      </c>
      <c r="K1786" s="31" t="str">
        <f>VLOOKUP(Datos[[#This Row],[Region]],$P$7:$S$61,4,FALSE)</f>
        <v>37 - Salamanca</v>
      </c>
    </row>
    <row r="1787" spans="1:11" x14ac:dyDescent="0.25">
      <c r="A1787" t="s">
        <v>90</v>
      </c>
      <c r="B1787" t="s">
        <v>22</v>
      </c>
      <c r="C1787" t="s">
        <v>7</v>
      </c>
      <c r="D1787">
        <v>33451.01</v>
      </c>
      <c r="E1787">
        <v>33119.81</v>
      </c>
      <c r="F1787">
        <v>37</v>
      </c>
      <c r="G1787">
        <v>33451.01</v>
      </c>
      <c r="H1787">
        <v>33119.81</v>
      </c>
      <c r="J1787" s="31">
        <f>VLOOKUP(Datos[[#This Row],[Mes]],$M$2:$N$13,2,FALSE)</f>
        <v>44652</v>
      </c>
      <c r="K1787" s="31" t="str">
        <f>VLOOKUP(Datos[[#This Row],[Region]],$P$7:$S$61,4,FALSE)</f>
        <v>37 - Salamanca</v>
      </c>
    </row>
    <row r="1788" spans="1:11" x14ac:dyDescent="0.25">
      <c r="A1788" t="s">
        <v>90</v>
      </c>
      <c r="B1788" t="s">
        <v>22</v>
      </c>
      <c r="C1788" t="s">
        <v>8</v>
      </c>
      <c r="D1788">
        <v>32901.769999999997</v>
      </c>
      <c r="E1788">
        <v>32576.01</v>
      </c>
      <c r="F1788">
        <v>37</v>
      </c>
      <c r="G1788">
        <v>32901.769999999997</v>
      </c>
      <c r="H1788">
        <v>32576.01</v>
      </c>
      <c r="J1788" s="31">
        <f>VLOOKUP(Datos[[#This Row],[Mes]],$M$2:$N$13,2,FALSE)</f>
        <v>44682</v>
      </c>
      <c r="K1788" s="31" t="str">
        <f>VLOOKUP(Datos[[#This Row],[Region]],$P$7:$S$61,4,FALSE)</f>
        <v>37 - Salamanca</v>
      </c>
    </row>
    <row r="1789" spans="1:11" x14ac:dyDescent="0.25">
      <c r="A1789" t="s">
        <v>90</v>
      </c>
      <c r="B1789" t="s">
        <v>22</v>
      </c>
      <c r="C1789" t="s">
        <v>9</v>
      </c>
      <c r="D1789">
        <v>32183.09</v>
      </c>
      <c r="E1789">
        <v>31864.45</v>
      </c>
      <c r="F1789">
        <v>37</v>
      </c>
      <c r="G1789">
        <v>32183.09</v>
      </c>
      <c r="H1789">
        <v>31864.45</v>
      </c>
      <c r="J1789" s="31">
        <f>VLOOKUP(Datos[[#This Row],[Mes]],$M$2:$N$13,2,FALSE)</f>
        <v>44713</v>
      </c>
      <c r="K1789" s="31" t="str">
        <f>VLOOKUP(Datos[[#This Row],[Region]],$P$7:$S$61,4,FALSE)</f>
        <v>37 - Salamanca</v>
      </c>
    </row>
    <row r="1790" spans="1:11" x14ac:dyDescent="0.25">
      <c r="A1790" t="s">
        <v>89</v>
      </c>
      <c r="B1790" t="s">
        <v>22</v>
      </c>
      <c r="C1790" t="s">
        <v>4</v>
      </c>
      <c r="D1790">
        <v>11907.02</v>
      </c>
      <c r="E1790">
        <v>11789.13</v>
      </c>
      <c r="F1790">
        <v>38</v>
      </c>
      <c r="G1790">
        <v>11907.02</v>
      </c>
      <c r="H1790">
        <v>11789.13</v>
      </c>
      <c r="J1790" s="31">
        <f>VLOOKUP(Datos[[#This Row],[Mes]],$M$2:$N$13,2,FALSE)</f>
        <v>44562</v>
      </c>
      <c r="K1790" s="31" t="str">
        <f>VLOOKUP(Datos[[#This Row],[Region]],$P$7:$S$61,4,FALSE)</f>
        <v>38 - Santa Cruz de Tenerife</v>
      </c>
    </row>
    <row r="1791" spans="1:11" x14ac:dyDescent="0.25">
      <c r="A1791" t="s">
        <v>89</v>
      </c>
      <c r="B1791" t="s">
        <v>22</v>
      </c>
      <c r="C1791" t="s">
        <v>5</v>
      </c>
      <c r="D1791">
        <v>12734.81</v>
      </c>
      <c r="E1791">
        <v>12608.72</v>
      </c>
      <c r="F1791">
        <v>38</v>
      </c>
      <c r="G1791">
        <v>12734.81</v>
      </c>
      <c r="H1791">
        <v>12608.72</v>
      </c>
      <c r="J1791" s="31">
        <f>VLOOKUP(Datos[[#This Row],[Mes]],$M$2:$N$13,2,FALSE)</f>
        <v>44593</v>
      </c>
      <c r="K1791" s="31" t="str">
        <f>VLOOKUP(Datos[[#This Row],[Region]],$P$7:$S$61,4,FALSE)</f>
        <v>38 - Santa Cruz de Tenerife</v>
      </c>
    </row>
    <row r="1792" spans="1:11" x14ac:dyDescent="0.25">
      <c r="A1792" t="s">
        <v>89</v>
      </c>
      <c r="B1792" t="s">
        <v>22</v>
      </c>
      <c r="C1792" t="s">
        <v>6</v>
      </c>
      <c r="D1792">
        <v>14270.32</v>
      </c>
      <c r="E1792">
        <v>14129.03</v>
      </c>
      <c r="F1792">
        <v>38</v>
      </c>
      <c r="G1792">
        <v>14270.32</v>
      </c>
      <c r="H1792">
        <v>14129.03</v>
      </c>
      <c r="J1792" s="31">
        <f>VLOOKUP(Datos[[#This Row],[Mes]],$M$2:$N$13,2,FALSE)</f>
        <v>44621</v>
      </c>
      <c r="K1792" s="31" t="str">
        <f>VLOOKUP(Datos[[#This Row],[Region]],$P$7:$S$61,4,FALSE)</f>
        <v>38 - Santa Cruz de Tenerife</v>
      </c>
    </row>
    <row r="1793" spans="1:11" x14ac:dyDescent="0.25">
      <c r="A1793" t="s">
        <v>89</v>
      </c>
      <c r="B1793" t="s">
        <v>22</v>
      </c>
      <c r="C1793" t="s">
        <v>7</v>
      </c>
      <c r="D1793">
        <v>16494.68</v>
      </c>
      <c r="E1793">
        <v>16331.37</v>
      </c>
      <c r="F1793">
        <v>38</v>
      </c>
      <c r="G1793">
        <v>16494.68</v>
      </c>
      <c r="H1793">
        <v>16331.37</v>
      </c>
      <c r="J1793" s="31">
        <f>VLOOKUP(Datos[[#This Row],[Mes]],$M$2:$N$13,2,FALSE)</f>
        <v>44652</v>
      </c>
      <c r="K1793" s="31" t="str">
        <f>VLOOKUP(Datos[[#This Row],[Region]],$P$7:$S$61,4,FALSE)</f>
        <v>38 - Santa Cruz de Tenerife</v>
      </c>
    </row>
    <row r="1794" spans="1:11" x14ac:dyDescent="0.25">
      <c r="A1794" t="s">
        <v>89</v>
      </c>
      <c r="B1794" t="s">
        <v>22</v>
      </c>
      <c r="C1794" t="s">
        <v>8</v>
      </c>
      <c r="D1794">
        <v>16546.96</v>
      </c>
      <c r="E1794">
        <v>16383.13</v>
      </c>
      <c r="F1794">
        <v>38</v>
      </c>
      <c r="G1794">
        <v>16546.96</v>
      </c>
      <c r="H1794">
        <v>16383.13</v>
      </c>
      <c r="J1794" s="31">
        <f>VLOOKUP(Datos[[#This Row],[Mes]],$M$2:$N$13,2,FALSE)</f>
        <v>44682</v>
      </c>
      <c r="K1794" s="31" t="str">
        <f>VLOOKUP(Datos[[#This Row],[Region]],$P$7:$S$61,4,FALSE)</f>
        <v>38 - Santa Cruz de Tenerife</v>
      </c>
    </row>
    <row r="1795" spans="1:11" x14ac:dyDescent="0.25">
      <c r="A1795" t="s">
        <v>89</v>
      </c>
      <c r="B1795" t="s">
        <v>22</v>
      </c>
      <c r="C1795" t="s">
        <v>9</v>
      </c>
      <c r="D1795">
        <v>16710.919999999998</v>
      </c>
      <c r="E1795">
        <v>16545.47</v>
      </c>
      <c r="F1795">
        <v>38</v>
      </c>
      <c r="G1795">
        <v>16710.919999999998</v>
      </c>
      <c r="H1795">
        <v>16545.47</v>
      </c>
      <c r="J1795" s="31">
        <f>VLOOKUP(Datos[[#This Row],[Mes]],$M$2:$N$13,2,FALSE)</f>
        <v>44713</v>
      </c>
      <c r="K1795" s="31" t="str">
        <f>VLOOKUP(Datos[[#This Row],[Region]],$P$7:$S$61,4,FALSE)</f>
        <v>38 - Santa Cruz de Tenerife</v>
      </c>
    </row>
    <row r="1796" spans="1:11" x14ac:dyDescent="0.25">
      <c r="A1796" t="s">
        <v>78</v>
      </c>
      <c r="B1796" t="s">
        <v>22</v>
      </c>
      <c r="C1796" t="s">
        <v>4</v>
      </c>
      <c r="D1796">
        <v>256.72000000000003</v>
      </c>
      <c r="E1796">
        <v>254.18</v>
      </c>
      <c r="F1796">
        <v>39</v>
      </c>
      <c r="G1796">
        <v>256.72000000000003</v>
      </c>
      <c r="H1796">
        <v>254.18</v>
      </c>
      <c r="J1796" s="31">
        <f>VLOOKUP(Datos[[#This Row],[Mes]],$M$2:$N$13,2,FALSE)</f>
        <v>44562</v>
      </c>
      <c r="K1796" s="31" t="str">
        <f>VLOOKUP(Datos[[#This Row],[Region]],$P$7:$S$61,4,FALSE)</f>
        <v>39 - Cantabria</v>
      </c>
    </row>
    <row r="1797" spans="1:11" x14ac:dyDescent="0.25">
      <c r="A1797" t="s">
        <v>78</v>
      </c>
      <c r="B1797" t="s">
        <v>22</v>
      </c>
      <c r="C1797" t="s">
        <v>5</v>
      </c>
      <c r="D1797">
        <v>300.8</v>
      </c>
      <c r="E1797">
        <v>297.82</v>
      </c>
      <c r="F1797">
        <v>39</v>
      </c>
      <c r="G1797">
        <v>300.8</v>
      </c>
      <c r="H1797">
        <v>297.82</v>
      </c>
      <c r="J1797" s="31">
        <f>VLOOKUP(Datos[[#This Row],[Mes]],$M$2:$N$13,2,FALSE)</f>
        <v>44593</v>
      </c>
      <c r="K1797" s="31" t="str">
        <f>VLOOKUP(Datos[[#This Row],[Region]],$P$7:$S$61,4,FALSE)</f>
        <v>39 - Cantabria</v>
      </c>
    </row>
    <row r="1798" spans="1:11" x14ac:dyDescent="0.25">
      <c r="A1798" t="s">
        <v>78</v>
      </c>
      <c r="B1798" t="s">
        <v>22</v>
      </c>
      <c r="C1798" t="s">
        <v>6</v>
      </c>
      <c r="D1798">
        <v>476.16</v>
      </c>
      <c r="E1798">
        <v>471.45</v>
      </c>
      <c r="F1798">
        <v>39</v>
      </c>
      <c r="G1798">
        <v>476.16</v>
      </c>
      <c r="H1798">
        <v>471.45</v>
      </c>
      <c r="J1798" s="31">
        <f>VLOOKUP(Datos[[#This Row],[Mes]],$M$2:$N$13,2,FALSE)</f>
        <v>44621</v>
      </c>
      <c r="K1798" s="31" t="str">
        <f>VLOOKUP(Datos[[#This Row],[Region]],$P$7:$S$61,4,FALSE)</f>
        <v>39 - Cantabria</v>
      </c>
    </row>
    <row r="1799" spans="1:11" x14ac:dyDescent="0.25">
      <c r="A1799" t="s">
        <v>78</v>
      </c>
      <c r="B1799" t="s">
        <v>22</v>
      </c>
      <c r="C1799" t="s">
        <v>7</v>
      </c>
      <c r="D1799">
        <v>594.38</v>
      </c>
      <c r="E1799">
        <v>588.5</v>
      </c>
      <c r="F1799">
        <v>39</v>
      </c>
      <c r="G1799">
        <v>594.38</v>
      </c>
      <c r="H1799">
        <v>588.5</v>
      </c>
      <c r="J1799" s="31">
        <f>VLOOKUP(Datos[[#This Row],[Mes]],$M$2:$N$13,2,FALSE)</f>
        <v>44652</v>
      </c>
      <c r="K1799" s="31" t="str">
        <f>VLOOKUP(Datos[[#This Row],[Region]],$P$7:$S$61,4,FALSE)</f>
        <v>39 - Cantabria</v>
      </c>
    </row>
    <row r="1800" spans="1:11" x14ac:dyDescent="0.25">
      <c r="A1800" t="s">
        <v>78</v>
      </c>
      <c r="B1800" t="s">
        <v>22</v>
      </c>
      <c r="C1800" t="s">
        <v>8</v>
      </c>
      <c r="D1800">
        <v>576.88</v>
      </c>
      <c r="E1800">
        <v>571.16999999999996</v>
      </c>
      <c r="F1800">
        <v>39</v>
      </c>
      <c r="G1800">
        <v>576.88</v>
      </c>
      <c r="H1800">
        <v>571.16999999999996</v>
      </c>
      <c r="J1800" s="31">
        <f>VLOOKUP(Datos[[#This Row],[Mes]],$M$2:$N$13,2,FALSE)</f>
        <v>44682</v>
      </c>
      <c r="K1800" s="31" t="str">
        <f>VLOOKUP(Datos[[#This Row],[Region]],$P$7:$S$61,4,FALSE)</f>
        <v>39 - Cantabria</v>
      </c>
    </row>
    <row r="1801" spans="1:11" x14ac:dyDescent="0.25">
      <c r="A1801" t="s">
        <v>78</v>
      </c>
      <c r="B1801" t="s">
        <v>22</v>
      </c>
      <c r="C1801" t="s">
        <v>9</v>
      </c>
      <c r="D1801">
        <v>533.54</v>
      </c>
      <c r="E1801">
        <v>528.26</v>
      </c>
      <c r="F1801">
        <v>39</v>
      </c>
      <c r="G1801">
        <v>533.54</v>
      </c>
      <c r="H1801">
        <v>528.26</v>
      </c>
      <c r="J1801" s="31">
        <f>VLOOKUP(Datos[[#This Row],[Mes]],$M$2:$N$13,2,FALSE)</f>
        <v>44713</v>
      </c>
      <c r="K1801" s="31" t="str">
        <f>VLOOKUP(Datos[[#This Row],[Region]],$P$7:$S$61,4,FALSE)</f>
        <v>39 - Cantabria</v>
      </c>
    </row>
    <row r="1802" spans="1:11" x14ac:dyDescent="0.25">
      <c r="A1802" t="s">
        <v>96</v>
      </c>
      <c r="B1802" t="s">
        <v>22</v>
      </c>
      <c r="C1802" t="s">
        <v>4</v>
      </c>
      <c r="D1802">
        <v>6639.07</v>
      </c>
      <c r="E1802">
        <v>6573.34</v>
      </c>
      <c r="F1802">
        <v>40</v>
      </c>
      <c r="G1802">
        <v>6639.07</v>
      </c>
      <c r="H1802">
        <v>6573.34</v>
      </c>
      <c r="J1802" s="31">
        <f>VLOOKUP(Datos[[#This Row],[Mes]],$M$2:$N$13,2,FALSE)</f>
        <v>44562</v>
      </c>
      <c r="K1802" s="31" t="str">
        <f>VLOOKUP(Datos[[#This Row],[Region]],$P$7:$S$61,4,FALSE)</f>
        <v>40 - Segovia</v>
      </c>
    </row>
    <row r="1803" spans="1:11" x14ac:dyDescent="0.25">
      <c r="A1803" t="s">
        <v>96</v>
      </c>
      <c r="B1803" t="s">
        <v>22</v>
      </c>
      <c r="C1803" t="s">
        <v>5</v>
      </c>
      <c r="D1803">
        <v>8030.69</v>
      </c>
      <c r="E1803">
        <v>7951.18</v>
      </c>
      <c r="F1803">
        <v>40</v>
      </c>
      <c r="G1803">
        <v>8030.69</v>
      </c>
      <c r="H1803">
        <v>7951.18</v>
      </c>
      <c r="J1803" s="31">
        <f>VLOOKUP(Datos[[#This Row],[Mes]],$M$2:$N$13,2,FALSE)</f>
        <v>44593</v>
      </c>
      <c r="K1803" s="31" t="str">
        <f>VLOOKUP(Datos[[#This Row],[Region]],$P$7:$S$61,4,FALSE)</f>
        <v>40 - Segovia</v>
      </c>
    </row>
    <row r="1804" spans="1:11" x14ac:dyDescent="0.25">
      <c r="A1804" t="s">
        <v>96</v>
      </c>
      <c r="B1804" t="s">
        <v>22</v>
      </c>
      <c r="C1804" t="s">
        <v>6</v>
      </c>
      <c r="D1804">
        <v>12087.3</v>
      </c>
      <c r="E1804">
        <v>11967.62</v>
      </c>
      <c r="F1804">
        <v>40</v>
      </c>
      <c r="G1804">
        <v>12087.3</v>
      </c>
      <c r="H1804">
        <v>11967.62</v>
      </c>
      <c r="J1804" s="31">
        <f>VLOOKUP(Datos[[#This Row],[Mes]],$M$2:$N$13,2,FALSE)</f>
        <v>44621</v>
      </c>
      <c r="K1804" s="31" t="str">
        <f>VLOOKUP(Datos[[#This Row],[Region]],$P$7:$S$61,4,FALSE)</f>
        <v>40 - Segovia</v>
      </c>
    </row>
    <row r="1805" spans="1:11" x14ac:dyDescent="0.25">
      <c r="A1805" t="s">
        <v>96</v>
      </c>
      <c r="B1805" t="s">
        <v>22</v>
      </c>
      <c r="C1805" t="s">
        <v>7</v>
      </c>
      <c r="D1805">
        <v>13306.97</v>
      </c>
      <c r="E1805">
        <v>13175.22</v>
      </c>
      <c r="F1805">
        <v>40</v>
      </c>
      <c r="G1805">
        <v>13306.97</v>
      </c>
      <c r="H1805">
        <v>13175.22</v>
      </c>
      <c r="J1805" s="31">
        <f>VLOOKUP(Datos[[#This Row],[Mes]],$M$2:$N$13,2,FALSE)</f>
        <v>44652</v>
      </c>
      <c r="K1805" s="31" t="str">
        <f>VLOOKUP(Datos[[#This Row],[Region]],$P$7:$S$61,4,FALSE)</f>
        <v>40 - Segovia</v>
      </c>
    </row>
    <row r="1806" spans="1:11" x14ac:dyDescent="0.25">
      <c r="A1806" t="s">
        <v>96</v>
      </c>
      <c r="B1806" t="s">
        <v>22</v>
      </c>
      <c r="C1806" t="s">
        <v>8</v>
      </c>
      <c r="D1806">
        <v>16816.86</v>
      </c>
      <c r="E1806">
        <v>16650.36</v>
      </c>
      <c r="F1806">
        <v>40</v>
      </c>
      <c r="G1806">
        <v>16816.86</v>
      </c>
      <c r="H1806">
        <v>16650.36</v>
      </c>
      <c r="J1806" s="31">
        <f>VLOOKUP(Datos[[#This Row],[Mes]],$M$2:$N$13,2,FALSE)</f>
        <v>44682</v>
      </c>
      <c r="K1806" s="31" t="str">
        <f>VLOOKUP(Datos[[#This Row],[Region]],$P$7:$S$61,4,FALSE)</f>
        <v>40 - Segovia</v>
      </c>
    </row>
    <row r="1807" spans="1:11" x14ac:dyDescent="0.25">
      <c r="A1807" t="s">
        <v>96</v>
      </c>
      <c r="B1807" t="s">
        <v>22</v>
      </c>
      <c r="C1807" t="s">
        <v>9</v>
      </c>
      <c r="D1807">
        <v>16806.259999999998</v>
      </c>
      <c r="E1807">
        <v>16639.86</v>
      </c>
      <c r="F1807">
        <v>40</v>
      </c>
      <c r="G1807">
        <v>16806.259999999998</v>
      </c>
      <c r="H1807">
        <v>16639.86</v>
      </c>
      <c r="J1807" s="31">
        <f>VLOOKUP(Datos[[#This Row],[Mes]],$M$2:$N$13,2,FALSE)</f>
        <v>44713</v>
      </c>
      <c r="K1807" s="31" t="str">
        <f>VLOOKUP(Datos[[#This Row],[Region]],$P$7:$S$61,4,FALSE)</f>
        <v>40 - Segovia</v>
      </c>
    </row>
    <row r="1808" spans="1:11" x14ac:dyDescent="0.25">
      <c r="A1808" t="s">
        <v>61</v>
      </c>
      <c r="B1808" t="s">
        <v>22</v>
      </c>
      <c r="C1808" t="s">
        <v>4</v>
      </c>
      <c r="D1808">
        <v>186470.62</v>
      </c>
      <c r="E1808">
        <v>184624.38</v>
      </c>
      <c r="F1808">
        <v>41</v>
      </c>
      <c r="G1808">
        <v>186470.62</v>
      </c>
      <c r="H1808">
        <v>184624.38</v>
      </c>
      <c r="J1808" s="31">
        <f>VLOOKUP(Datos[[#This Row],[Mes]],$M$2:$N$13,2,FALSE)</f>
        <v>44562</v>
      </c>
      <c r="K1808" s="31" t="str">
        <f>VLOOKUP(Datos[[#This Row],[Region]],$P$7:$S$61,4,FALSE)</f>
        <v>41 - Sevilla</v>
      </c>
    </row>
    <row r="1809" spans="1:11" x14ac:dyDescent="0.25">
      <c r="A1809" t="s">
        <v>61</v>
      </c>
      <c r="B1809" t="s">
        <v>22</v>
      </c>
      <c r="C1809" t="s">
        <v>5</v>
      </c>
      <c r="D1809">
        <v>243861.55</v>
      </c>
      <c r="E1809">
        <v>241447.08</v>
      </c>
      <c r="F1809">
        <v>41</v>
      </c>
      <c r="G1809">
        <v>243861.55</v>
      </c>
      <c r="H1809">
        <v>241447.08</v>
      </c>
      <c r="J1809" s="31">
        <f>VLOOKUP(Datos[[#This Row],[Mes]],$M$2:$N$13,2,FALSE)</f>
        <v>44593</v>
      </c>
      <c r="K1809" s="31" t="str">
        <f>VLOOKUP(Datos[[#This Row],[Region]],$P$7:$S$61,4,FALSE)</f>
        <v>41 - Sevilla</v>
      </c>
    </row>
    <row r="1810" spans="1:11" x14ac:dyDescent="0.25">
      <c r="A1810" t="s">
        <v>61</v>
      </c>
      <c r="B1810" t="s">
        <v>22</v>
      </c>
      <c r="C1810" t="s">
        <v>6</v>
      </c>
      <c r="D1810">
        <v>250085.51</v>
      </c>
      <c r="E1810">
        <v>247609.42</v>
      </c>
      <c r="F1810">
        <v>41</v>
      </c>
      <c r="G1810">
        <v>250085.51</v>
      </c>
      <c r="H1810">
        <v>247609.42</v>
      </c>
      <c r="J1810" s="31">
        <f>VLOOKUP(Datos[[#This Row],[Mes]],$M$2:$N$13,2,FALSE)</f>
        <v>44621</v>
      </c>
      <c r="K1810" s="31" t="str">
        <f>VLOOKUP(Datos[[#This Row],[Region]],$P$7:$S$61,4,FALSE)</f>
        <v>41 - Sevilla</v>
      </c>
    </row>
    <row r="1811" spans="1:11" x14ac:dyDescent="0.25">
      <c r="A1811" t="s">
        <v>61</v>
      </c>
      <c r="B1811" t="s">
        <v>22</v>
      </c>
      <c r="C1811" t="s">
        <v>7</v>
      </c>
      <c r="D1811">
        <v>348678.98</v>
      </c>
      <c r="E1811">
        <v>345226.71</v>
      </c>
      <c r="F1811">
        <v>41</v>
      </c>
      <c r="G1811">
        <v>348678.98</v>
      </c>
      <c r="H1811">
        <v>345226.71</v>
      </c>
      <c r="J1811" s="31">
        <f>VLOOKUP(Datos[[#This Row],[Mes]],$M$2:$N$13,2,FALSE)</f>
        <v>44652</v>
      </c>
      <c r="K1811" s="31" t="str">
        <f>VLOOKUP(Datos[[#This Row],[Region]],$P$7:$S$61,4,FALSE)</f>
        <v>41 - Sevilla</v>
      </c>
    </row>
    <row r="1812" spans="1:11" x14ac:dyDescent="0.25">
      <c r="A1812" t="s">
        <v>61</v>
      </c>
      <c r="B1812" t="s">
        <v>22</v>
      </c>
      <c r="C1812" t="s">
        <v>8</v>
      </c>
      <c r="D1812">
        <v>447726.85</v>
      </c>
      <c r="E1812">
        <v>443293.91</v>
      </c>
      <c r="F1812">
        <v>41</v>
      </c>
      <c r="G1812">
        <v>447726.85</v>
      </c>
      <c r="H1812">
        <v>443293.91</v>
      </c>
      <c r="J1812" s="31">
        <f>VLOOKUP(Datos[[#This Row],[Mes]],$M$2:$N$13,2,FALSE)</f>
        <v>44682</v>
      </c>
      <c r="K1812" s="31" t="str">
        <f>VLOOKUP(Datos[[#This Row],[Region]],$P$7:$S$61,4,FALSE)</f>
        <v>41 - Sevilla</v>
      </c>
    </row>
    <row r="1813" spans="1:11" x14ac:dyDescent="0.25">
      <c r="A1813" t="s">
        <v>61</v>
      </c>
      <c r="B1813" t="s">
        <v>22</v>
      </c>
      <c r="C1813" t="s">
        <v>9</v>
      </c>
      <c r="D1813">
        <v>399523.72</v>
      </c>
      <c r="E1813">
        <v>395568.04</v>
      </c>
      <c r="F1813">
        <v>41</v>
      </c>
      <c r="G1813">
        <v>399523.72</v>
      </c>
      <c r="H1813">
        <v>395568.04</v>
      </c>
      <c r="J1813" s="31">
        <f>VLOOKUP(Datos[[#This Row],[Mes]],$M$2:$N$13,2,FALSE)</f>
        <v>44713</v>
      </c>
      <c r="K1813" s="31" t="str">
        <f>VLOOKUP(Datos[[#This Row],[Region]],$P$7:$S$61,4,FALSE)</f>
        <v>41 - Sevilla</v>
      </c>
    </row>
    <row r="1814" spans="1:11" x14ac:dyDescent="0.25">
      <c r="A1814" t="s">
        <v>88</v>
      </c>
      <c r="B1814" t="s">
        <v>22</v>
      </c>
      <c r="C1814" t="s">
        <v>4</v>
      </c>
      <c r="D1814">
        <v>6853.13</v>
      </c>
      <c r="E1814">
        <v>6785.28</v>
      </c>
      <c r="F1814">
        <v>42</v>
      </c>
      <c r="G1814">
        <v>6853.13</v>
      </c>
      <c r="H1814">
        <v>6785.28</v>
      </c>
      <c r="J1814" s="31">
        <f>VLOOKUP(Datos[[#This Row],[Mes]],$M$2:$N$13,2,FALSE)</f>
        <v>44562</v>
      </c>
      <c r="K1814" s="31" t="str">
        <f>VLOOKUP(Datos[[#This Row],[Region]],$P$7:$S$61,4,FALSE)</f>
        <v>42 - Soria</v>
      </c>
    </row>
    <row r="1815" spans="1:11" x14ac:dyDescent="0.25">
      <c r="A1815" t="s">
        <v>88</v>
      </c>
      <c r="B1815" t="s">
        <v>22</v>
      </c>
      <c r="C1815" t="s">
        <v>5</v>
      </c>
      <c r="D1815">
        <v>8982.15</v>
      </c>
      <c r="E1815">
        <v>8893.2199999999993</v>
      </c>
      <c r="F1815">
        <v>42</v>
      </c>
      <c r="G1815">
        <v>8982.15</v>
      </c>
      <c r="H1815">
        <v>8893.2199999999993</v>
      </c>
      <c r="J1815" s="31">
        <f>VLOOKUP(Datos[[#This Row],[Mes]],$M$2:$N$13,2,FALSE)</f>
        <v>44593</v>
      </c>
      <c r="K1815" s="31" t="str">
        <f>VLOOKUP(Datos[[#This Row],[Region]],$P$7:$S$61,4,FALSE)</f>
        <v>42 - Soria</v>
      </c>
    </row>
    <row r="1816" spans="1:11" x14ac:dyDescent="0.25">
      <c r="A1816" t="s">
        <v>88</v>
      </c>
      <c r="B1816" t="s">
        <v>22</v>
      </c>
      <c r="C1816" t="s">
        <v>6</v>
      </c>
      <c r="D1816">
        <v>14322.66</v>
      </c>
      <c r="E1816">
        <v>14180.85</v>
      </c>
      <c r="F1816">
        <v>42</v>
      </c>
      <c r="G1816">
        <v>14322.66</v>
      </c>
      <c r="H1816">
        <v>14180.85</v>
      </c>
      <c r="J1816" s="31">
        <f>VLOOKUP(Datos[[#This Row],[Mes]],$M$2:$N$13,2,FALSE)</f>
        <v>44621</v>
      </c>
      <c r="K1816" s="31" t="str">
        <f>VLOOKUP(Datos[[#This Row],[Region]],$P$7:$S$61,4,FALSE)</f>
        <v>42 - Soria</v>
      </c>
    </row>
    <row r="1817" spans="1:11" x14ac:dyDescent="0.25">
      <c r="A1817" t="s">
        <v>88</v>
      </c>
      <c r="B1817" t="s">
        <v>22</v>
      </c>
      <c r="C1817" t="s">
        <v>7</v>
      </c>
      <c r="D1817">
        <v>19174.13</v>
      </c>
      <c r="E1817">
        <v>18984.29</v>
      </c>
      <c r="F1817">
        <v>42</v>
      </c>
      <c r="G1817">
        <v>19174.13</v>
      </c>
      <c r="H1817">
        <v>18984.29</v>
      </c>
      <c r="J1817" s="31">
        <f>VLOOKUP(Datos[[#This Row],[Mes]],$M$2:$N$13,2,FALSE)</f>
        <v>44652</v>
      </c>
      <c r="K1817" s="31" t="str">
        <f>VLOOKUP(Datos[[#This Row],[Region]],$P$7:$S$61,4,FALSE)</f>
        <v>42 - Soria</v>
      </c>
    </row>
    <row r="1818" spans="1:11" x14ac:dyDescent="0.25">
      <c r="A1818" t="s">
        <v>88</v>
      </c>
      <c r="B1818" t="s">
        <v>22</v>
      </c>
      <c r="C1818" t="s">
        <v>8</v>
      </c>
      <c r="D1818">
        <v>20698.060000000001</v>
      </c>
      <c r="E1818">
        <v>20493.13</v>
      </c>
      <c r="F1818">
        <v>42</v>
      </c>
      <c r="G1818">
        <v>20698.060000000001</v>
      </c>
      <c r="H1818">
        <v>20493.13</v>
      </c>
      <c r="J1818" s="31">
        <f>VLOOKUP(Datos[[#This Row],[Mes]],$M$2:$N$13,2,FALSE)</f>
        <v>44682</v>
      </c>
      <c r="K1818" s="31" t="str">
        <f>VLOOKUP(Datos[[#This Row],[Region]],$P$7:$S$61,4,FALSE)</f>
        <v>42 - Soria</v>
      </c>
    </row>
    <row r="1819" spans="1:11" x14ac:dyDescent="0.25">
      <c r="A1819" t="s">
        <v>88</v>
      </c>
      <c r="B1819" t="s">
        <v>22</v>
      </c>
      <c r="C1819" t="s">
        <v>9</v>
      </c>
      <c r="D1819">
        <v>21850.52</v>
      </c>
      <c r="E1819">
        <v>21634.18</v>
      </c>
      <c r="F1819">
        <v>42</v>
      </c>
      <c r="G1819">
        <v>21850.52</v>
      </c>
      <c r="H1819">
        <v>21634.18</v>
      </c>
      <c r="J1819" s="31">
        <f>VLOOKUP(Datos[[#This Row],[Mes]],$M$2:$N$13,2,FALSE)</f>
        <v>44713</v>
      </c>
      <c r="K1819" s="31" t="str">
        <f>VLOOKUP(Datos[[#This Row],[Region]],$P$7:$S$61,4,FALSE)</f>
        <v>42 - Soria</v>
      </c>
    </row>
    <row r="1820" spans="1:11" x14ac:dyDescent="0.25">
      <c r="A1820" t="s">
        <v>106</v>
      </c>
      <c r="B1820" t="s">
        <v>22</v>
      </c>
      <c r="C1820" t="s">
        <v>4</v>
      </c>
      <c r="D1820">
        <v>3419.39</v>
      </c>
      <c r="E1820">
        <v>3385.53</v>
      </c>
      <c r="F1820">
        <v>43</v>
      </c>
      <c r="G1820">
        <v>3419.39</v>
      </c>
      <c r="H1820">
        <v>3385.53</v>
      </c>
      <c r="J1820" s="31">
        <f>VLOOKUP(Datos[[#This Row],[Mes]],$M$2:$N$13,2,FALSE)</f>
        <v>44562</v>
      </c>
      <c r="K1820" s="31" t="str">
        <f>VLOOKUP(Datos[[#This Row],[Region]],$P$7:$S$61,4,FALSE)</f>
        <v>43 - Tarragona</v>
      </c>
    </row>
    <row r="1821" spans="1:11" x14ac:dyDescent="0.25">
      <c r="A1821" t="s">
        <v>106</v>
      </c>
      <c r="B1821" t="s">
        <v>22</v>
      </c>
      <c r="C1821" t="s">
        <v>5</v>
      </c>
      <c r="D1821">
        <v>4508.8999999999996</v>
      </c>
      <c r="E1821">
        <v>4464.26</v>
      </c>
      <c r="F1821">
        <v>43</v>
      </c>
      <c r="G1821">
        <v>4508.8999999999996</v>
      </c>
      <c r="H1821">
        <v>4464.26</v>
      </c>
      <c r="J1821" s="31">
        <f>VLOOKUP(Datos[[#This Row],[Mes]],$M$2:$N$13,2,FALSE)</f>
        <v>44593</v>
      </c>
      <c r="K1821" s="31" t="str">
        <f>VLOOKUP(Datos[[#This Row],[Region]],$P$7:$S$61,4,FALSE)</f>
        <v>43 - Tarragona</v>
      </c>
    </row>
    <row r="1822" spans="1:11" x14ac:dyDescent="0.25">
      <c r="A1822" t="s">
        <v>106</v>
      </c>
      <c r="B1822" t="s">
        <v>22</v>
      </c>
      <c r="C1822" t="s">
        <v>6</v>
      </c>
      <c r="D1822">
        <v>5757.95</v>
      </c>
      <c r="E1822">
        <v>5700.94</v>
      </c>
      <c r="F1822">
        <v>43</v>
      </c>
      <c r="G1822">
        <v>5757.95</v>
      </c>
      <c r="H1822">
        <v>5700.94</v>
      </c>
      <c r="J1822" s="31">
        <f>VLOOKUP(Datos[[#This Row],[Mes]],$M$2:$N$13,2,FALSE)</f>
        <v>44621</v>
      </c>
      <c r="K1822" s="31" t="str">
        <f>VLOOKUP(Datos[[#This Row],[Region]],$P$7:$S$61,4,FALSE)</f>
        <v>43 - Tarragona</v>
      </c>
    </row>
    <row r="1823" spans="1:11" x14ac:dyDescent="0.25">
      <c r="A1823" t="s">
        <v>106</v>
      </c>
      <c r="B1823" t="s">
        <v>22</v>
      </c>
      <c r="C1823" t="s">
        <v>7</v>
      </c>
      <c r="D1823">
        <v>7851.94</v>
      </c>
      <c r="E1823">
        <v>7774.2</v>
      </c>
      <c r="F1823">
        <v>43</v>
      </c>
      <c r="G1823">
        <v>7851.94</v>
      </c>
      <c r="H1823">
        <v>7774.2</v>
      </c>
      <c r="J1823" s="31">
        <f>VLOOKUP(Datos[[#This Row],[Mes]],$M$2:$N$13,2,FALSE)</f>
        <v>44652</v>
      </c>
      <c r="K1823" s="31" t="str">
        <f>VLOOKUP(Datos[[#This Row],[Region]],$P$7:$S$61,4,FALSE)</f>
        <v>43 - Tarragona</v>
      </c>
    </row>
    <row r="1824" spans="1:11" x14ac:dyDescent="0.25">
      <c r="A1824" t="s">
        <v>106</v>
      </c>
      <c r="B1824" t="s">
        <v>22</v>
      </c>
      <c r="C1824" t="s">
        <v>8</v>
      </c>
      <c r="D1824">
        <v>10218.49</v>
      </c>
      <c r="E1824">
        <v>10117.32</v>
      </c>
      <c r="F1824">
        <v>43</v>
      </c>
      <c r="G1824">
        <v>10218.49</v>
      </c>
      <c r="H1824">
        <v>10117.32</v>
      </c>
      <c r="J1824" s="31">
        <f>VLOOKUP(Datos[[#This Row],[Mes]],$M$2:$N$13,2,FALSE)</f>
        <v>44682</v>
      </c>
      <c r="K1824" s="31" t="str">
        <f>VLOOKUP(Datos[[#This Row],[Region]],$P$7:$S$61,4,FALSE)</f>
        <v>43 - Tarragona</v>
      </c>
    </row>
    <row r="1825" spans="1:11" x14ac:dyDescent="0.25">
      <c r="A1825" t="s">
        <v>106</v>
      </c>
      <c r="B1825" t="s">
        <v>22</v>
      </c>
      <c r="C1825" t="s">
        <v>9</v>
      </c>
      <c r="D1825">
        <v>9974.08</v>
      </c>
      <c r="E1825">
        <v>9875.33</v>
      </c>
      <c r="F1825">
        <v>43</v>
      </c>
      <c r="G1825">
        <v>9974.08</v>
      </c>
      <c r="H1825">
        <v>9875.33</v>
      </c>
      <c r="J1825" s="31">
        <f>VLOOKUP(Datos[[#This Row],[Mes]],$M$2:$N$13,2,FALSE)</f>
        <v>44713</v>
      </c>
      <c r="K1825" s="31" t="str">
        <f>VLOOKUP(Datos[[#This Row],[Region]],$P$7:$S$61,4,FALSE)</f>
        <v>43 - Tarragona</v>
      </c>
    </row>
    <row r="1826" spans="1:11" x14ac:dyDescent="0.25">
      <c r="A1826" t="s">
        <v>87</v>
      </c>
      <c r="B1826" t="s">
        <v>22</v>
      </c>
      <c r="C1826" t="s">
        <v>4</v>
      </c>
      <c r="D1826">
        <v>42429.21</v>
      </c>
      <c r="E1826">
        <v>42009.120000000003</v>
      </c>
      <c r="F1826">
        <v>44</v>
      </c>
      <c r="G1826">
        <v>42429.21</v>
      </c>
      <c r="H1826">
        <v>42009.120000000003</v>
      </c>
      <c r="J1826" s="31">
        <f>VLOOKUP(Datos[[#This Row],[Mes]],$M$2:$N$13,2,FALSE)</f>
        <v>44562</v>
      </c>
      <c r="K1826" s="31" t="str">
        <f>VLOOKUP(Datos[[#This Row],[Region]],$P$7:$S$61,4,FALSE)</f>
        <v>44 - Teruel</v>
      </c>
    </row>
    <row r="1827" spans="1:11" x14ac:dyDescent="0.25">
      <c r="A1827" t="s">
        <v>87</v>
      </c>
      <c r="B1827" t="s">
        <v>22</v>
      </c>
      <c r="C1827" t="s">
        <v>5</v>
      </c>
      <c r="D1827">
        <v>57796.74</v>
      </c>
      <c r="E1827">
        <v>57224.5</v>
      </c>
      <c r="F1827">
        <v>44</v>
      </c>
      <c r="G1827">
        <v>57796.74</v>
      </c>
      <c r="H1827">
        <v>57224.5</v>
      </c>
      <c r="J1827" s="31">
        <f>VLOOKUP(Datos[[#This Row],[Mes]],$M$2:$N$13,2,FALSE)</f>
        <v>44593</v>
      </c>
      <c r="K1827" s="31" t="str">
        <f>VLOOKUP(Datos[[#This Row],[Region]],$P$7:$S$61,4,FALSE)</f>
        <v>44 - Teruel</v>
      </c>
    </row>
    <row r="1828" spans="1:11" x14ac:dyDescent="0.25">
      <c r="A1828" t="s">
        <v>87</v>
      </c>
      <c r="B1828" t="s">
        <v>22</v>
      </c>
      <c r="C1828" t="s">
        <v>6</v>
      </c>
      <c r="D1828">
        <v>77534.100000000006</v>
      </c>
      <c r="E1828">
        <v>76766.44</v>
      </c>
      <c r="F1828">
        <v>44</v>
      </c>
      <c r="G1828">
        <v>77534.100000000006</v>
      </c>
      <c r="H1828">
        <v>76766.44</v>
      </c>
      <c r="J1828" s="31">
        <f>VLOOKUP(Datos[[#This Row],[Mes]],$M$2:$N$13,2,FALSE)</f>
        <v>44621</v>
      </c>
      <c r="K1828" s="31" t="str">
        <f>VLOOKUP(Datos[[#This Row],[Region]],$P$7:$S$61,4,FALSE)</f>
        <v>44 - Teruel</v>
      </c>
    </row>
    <row r="1829" spans="1:11" x14ac:dyDescent="0.25">
      <c r="A1829" t="s">
        <v>87</v>
      </c>
      <c r="B1829" t="s">
        <v>22</v>
      </c>
      <c r="C1829" t="s">
        <v>7</v>
      </c>
      <c r="D1829">
        <v>83077.94</v>
      </c>
      <c r="E1829">
        <v>82255.39</v>
      </c>
      <c r="F1829">
        <v>44</v>
      </c>
      <c r="G1829">
        <v>83077.94</v>
      </c>
      <c r="H1829">
        <v>82255.39</v>
      </c>
      <c r="J1829" s="31">
        <f>VLOOKUP(Datos[[#This Row],[Mes]],$M$2:$N$13,2,FALSE)</f>
        <v>44652</v>
      </c>
      <c r="K1829" s="31" t="str">
        <f>VLOOKUP(Datos[[#This Row],[Region]],$P$7:$S$61,4,FALSE)</f>
        <v>44 - Teruel</v>
      </c>
    </row>
    <row r="1830" spans="1:11" x14ac:dyDescent="0.25">
      <c r="A1830" t="s">
        <v>87</v>
      </c>
      <c r="B1830" t="s">
        <v>22</v>
      </c>
      <c r="C1830" t="s">
        <v>8</v>
      </c>
      <c r="D1830">
        <v>107551.56</v>
      </c>
      <c r="E1830">
        <v>106486.69</v>
      </c>
      <c r="F1830">
        <v>44</v>
      </c>
      <c r="G1830">
        <v>107551.56</v>
      </c>
      <c r="H1830">
        <v>106486.69</v>
      </c>
      <c r="J1830" s="31">
        <f>VLOOKUP(Datos[[#This Row],[Mes]],$M$2:$N$13,2,FALSE)</f>
        <v>44682</v>
      </c>
      <c r="K1830" s="31" t="str">
        <f>VLOOKUP(Datos[[#This Row],[Region]],$P$7:$S$61,4,FALSE)</f>
        <v>44 - Teruel</v>
      </c>
    </row>
    <row r="1831" spans="1:11" x14ac:dyDescent="0.25">
      <c r="A1831" t="s">
        <v>87</v>
      </c>
      <c r="B1831" t="s">
        <v>22</v>
      </c>
      <c r="C1831" t="s">
        <v>9</v>
      </c>
      <c r="D1831">
        <v>108393.98</v>
      </c>
      <c r="E1831">
        <v>107320.77</v>
      </c>
      <c r="F1831">
        <v>44</v>
      </c>
      <c r="G1831">
        <v>108393.98</v>
      </c>
      <c r="H1831">
        <v>107320.77</v>
      </c>
      <c r="J1831" s="31">
        <f>VLOOKUP(Datos[[#This Row],[Mes]],$M$2:$N$13,2,FALSE)</f>
        <v>44713</v>
      </c>
      <c r="K1831" s="31" t="str">
        <f>VLOOKUP(Datos[[#This Row],[Region]],$P$7:$S$61,4,FALSE)</f>
        <v>44 - Teruel</v>
      </c>
    </row>
    <row r="1832" spans="1:11" x14ac:dyDescent="0.25">
      <c r="A1832" t="s">
        <v>86</v>
      </c>
      <c r="B1832" t="s">
        <v>22</v>
      </c>
      <c r="C1832" t="s">
        <v>4</v>
      </c>
      <c r="D1832">
        <v>64307.29</v>
      </c>
      <c r="E1832">
        <v>63670.58</v>
      </c>
      <c r="F1832">
        <v>45</v>
      </c>
      <c r="G1832">
        <v>64307.29</v>
      </c>
      <c r="H1832">
        <v>63670.58</v>
      </c>
      <c r="J1832" s="31">
        <f>VLOOKUP(Datos[[#This Row],[Mes]],$M$2:$N$13,2,FALSE)</f>
        <v>44562</v>
      </c>
      <c r="K1832" s="31" t="str">
        <f>VLOOKUP(Datos[[#This Row],[Region]],$P$7:$S$61,4,FALSE)</f>
        <v>45 - Toledo</v>
      </c>
    </row>
    <row r="1833" spans="1:11" x14ac:dyDescent="0.25">
      <c r="A1833" t="s">
        <v>86</v>
      </c>
      <c r="B1833" t="s">
        <v>22</v>
      </c>
      <c r="C1833" t="s">
        <v>5</v>
      </c>
      <c r="D1833">
        <v>80194.179999999993</v>
      </c>
      <c r="E1833">
        <v>79400.179999999993</v>
      </c>
      <c r="F1833">
        <v>45</v>
      </c>
      <c r="G1833">
        <v>80194.179999999993</v>
      </c>
      <c r="H1833">
        <v>79400.179999999993</v>
      </c>
      <c r="J1833" s="31">
        <f>VLOOKUP(Datos[[#This Row],[Mes]],$M$2:$N$13,2,FALSE)</f>
        <v>44593</v>
      </c>
      <c r="K1833" s="31" t="str">
        <f>VLOOKUP(Datos[[#This Row],[Region]],$P$7:$S$61,4,FALSE)</f>
        <v>45 - Toledo</v>
      </c>
    </row>
    <row r="1834" spans="1:11" x14ac:dyDescent="0.25">
      <c r="A1834" t="s">
        <v>86</v>
      </c>
      <c r="B1834" t="s">
        <v>22</v>
      </c>
      <c r="C1834" t="s">
        <v>6</v>
      </c>
      <c r="D1834">
        <v>99486.97</v>
      </c>
      <c r="E1834">
        <v>98501.95</v>
      </c>
      <c r="F1834">
        <v>45</v>
      </c>
      <c r="G1834">
        <v>99486.97</v>
      </c>
      <c r="H1834">
        <v>98501.95</v>
      </c>
      <c r="J1834" s="31">
        <f>VLOOKUP(Datos[[#This Row],[Mes]],$M$2:$N$13,2,FALSE)</f>
        <v>44621</v>
      </c>
      <c r="K1834" s="31" t="str">
        <f>VLOOKUP(Datos[[#This Row],[Region]],$P$7:$S$61,4,FALSE)</f>
        <v>45 - Toledo</v>
      </c>
    </row>
    <row r="1835" spans="1:11" x14ac:dyDescent="0.25">
      <c r="A1835" t="s">
        <v>86</v>
      </c>
      <c r="B1835" t="s">
        <v>22</v>
      </c>
      <c r="C1835" t="s">
        <v>7</v>
      </c>
      <c r="D1835">
        <v>128169.59</v>
      </c>
      <c r="E1835">
        <v>126900.58</v>
      </c>
      <c r="F1835">
        <v>45</v>
      </c>
      <c r="G1835">
        <v>128169.59</v>
      </c>
      <c r="H1835">
        <v>126900.58</v>
      </c>
      <c r="J1835" s="31">
        <f>VLOOKUP(Datos[[#This Row],[Mes]],$M$2:$N$13,2,FALSE)</f>
        <v>44652</v>
      </c>
      <c r="K1835" s="31" t="str">
        <f>VLOOKUP(Datos[[#This Row],[Region]],$P$7:$S$61,4,FALSE)</f>
        <v>45 - Toledo</v>
      </c>
    </row>
    <row r="1836" spans="1:11" x14ac:dyDescent="0.25">
      <c r="A1836" t="s">
        <v>86</v>
      </c>
      <c r="B1836" t="s">
        <v>22</v>
      </c>
      <c r="C1836" t="s">
        <v>8</v>
      </c>
      <c r="D1836">
        <v>152197.65</v>
      </c>
      <c r="E1836">
        <v>150690.74</v>
      </c>
      <c r="F1836">
        <v>45</v>
      </c>
      <c r="G1836">
        <v>152197.65</v>
      </c>
      <c r="H1836">
        <v>150690.74</v>
      </c>
      <c r="J1836" s="31">
        <f>VLOOKUP(Datos[[#This Row],[Mes]],$M$2:$N$13,2,FALSE)</f>
        <v>44682</v>
      </c>
      <c r="K1836" s="31" t="str">
        <f>VLOOKUP(Datos[[#This Row],[Region]],$P$7:$S$61,4,FALSE)</f>
        <v>45 - Toledo</v>
      </c>
    </row>
    <row r="1837" spans="1:11" x14ac:dyDescent="0.25">
      <c r="A1837" t="s">
        <v>86</v>
      </c>
      <c r="B1837" t="s">
        <v>22</v>
      </c>
      <c r="C1837" t="s">
        <v>9</v>
      </c>
      <c r="D1837">
        <v>151525.76999999999</v>
      </c>
      <c r="E1837">
        <v>150025.51</v>
      </c>
      <c r="F1837">
        <v>45</v>
      </c>
      <c r="G1837">
        <v>151525.76999999999</v>
      </c>
      <c r="H1837">
        <v>150025.51</v>
      </c>
      <c r="J1837" s="31">
        <f>VLOOKUP(Datos[[#This Row],[Mes]],$M$2:$N$13,2,FALSE)</f>
        <v>44713</v>
      </c>
      <c r="K1837" s="31" t="str">
        <f>VLOOKUP(Datos[[#This Row],[Region]],$P$7:$S$61,4,FALSE)</f>
        <v>45 - Toledo</v>
      </c>
    </row>
    <row r="1838" spans="1:11" x14ac:dyDescent="0.25">
      <c r="A1838" t="s">
        <v>110</v>
      </c>
      <c r="B1838" t="s">
        <v>22</v>
      </c>
      <c r="C1838" t="s">
        <v>4</v>
      </c>
      <c r="D1838">
        <v>11793.75</v>
      </c>
      <c r="E1838">
        <v>11676.98</v>
      </c>
      <c r="F1838">
        <v>46</v>
      </c>
      <c r="G1838">
        <v>11793.75</v>
      </c>
      <c r="H1838">
        <v>11676.98</v>
      </c>
      <c r="J1838" s="31">
        <f>VLOOKUP(Datos[[#This Row],[Mes]],$M$2:$N$13,2,FALSE)</f>
        <v>44562</v>
      </c>
      <c r="K1838" s="31" t="str">
        <f>VLOOKUP(Datos[[#This Row],[Region]],$P$7:$S$61,4,FALSE)</f>
        <v>46 - Valencia/València</v>
      </c>
    </row>
    <row r="1839" spans="1:11" x14ac:dyDescent="0.25">
      <c r="A1839" t="s">
        <v>110</v>
      </c>
      <c r="B1839" t="s">
        <v>22</v>
      </c>
      <c r="C1839" t="s">
        <v>5</v>
      </c>
      <c r="D1839">
        <v>14351.26</v>
      </c>
      <c r="E1839">
        <v>14209.17</v>
      </c>
      <c r="F1839">
        <v>46</v>
      </c>
      <c r="G1839">
        <v>14351.26</v>
      </c>
      <c r="H1839">
        <v>14209.17</v>
      </c>
      <c r="J1839" s="31">
        <f>VLOOKUP(Datos[[#This Row],[Mes]],$M$2:$N$13,2,FALSE)</f>
        <v>44593</v>
      </c>
      <c r="K1839" s="31" t="str">
        <f>VLOOKUP(Datos[[#This Row],[Region]],$P$7:$S$61,4,FALSE)</f>
        <v>46 - Valencia/València</v>
      </c>
    </row>
    <row r="1840" spans="1:11" x14ac:dyDescent="0.25">
      <c r="A1840" t="s">
        <v>110</v>
      </c>
      <c r="B1840" t="s">
        <v>22</v>
      </c>
      <c r="C1840" t="s">
        <v>6</v>
      </c>
      <c r="D1840">
        <v>20343.12</v>
      </c>
      <c r="E1840">
        <v>20141.7</v>
      </c>
      <c r="F1840">
        <v>46</v>
      </c>
      <c r="G1840">
        <v>20343.12</v>
      </c>
      <c r="H1840">
        <v>20141.7</v>
      </c>
      <c r="J1840" s="31">
        <f>VLOOKUP(Datos[[#This Row],[Mes]],$M$2:$N$13,2,FALSE)</f>
        <v>44621</v>
      </c>
      <c r="K1840" s="31" t="str">
        <f>VLOOKUP(Datos[[#This Row],[Region]],$P$7:$S$61,4,FALSE)</f>
        <v>46 - Valencia/València</v>
      </c>
    </row>
    <row r="1841" spans="1:11" x14ac:dyDescent="0.25">
      <c r="A1841" t="s">
        <v>110</v>
      </c>
      <c r="B1841" t="s">
        <v>22</v>
      </c>
      <c r="C1841" t="s">
        <v>7</v>
      </c>
      <c r="D1841">
        <v>25673.14</v>
      </c>
      <c r="E1841">
        <v>25418.95</v>
      </c>
      <c r="F1841">
        <v>46</v>
      </c>
      <c r="G1841">
        <v>25673.14</v>
      </c>
      <c r="H1841">
        <v>25418.95</v>
      </c>
      <c r="J1841" s="31">
        <f>VLOOKUP(Datos[[#This Row],[Mes]],$M$2:$N$13,2,FALSE)</f>
        <v>44652</v>
      </c>
      <c r="K1841" s="31" t="str">
        <f>VLOOKUP(Datos[[#This Row],[Region]],$P$7:$S$61,4,FALSE)</f>
        <v>46 - Valencia/València</v>
      </c>
    </row>
    <row r="1842" spans="1:11" x14ac:dyDescent="0.25">
      <c r="A1842" t="s">
        <v>110</v>
      </c>
      <c r="B1842" t="s">
        <v>22</v>
      </c>
      <c r="C1842" t="s">
        <v>8</v>
      </c>
      <c r="D1842">
        <v>28993.26</v>
      </c>
      <c r="E1842">
        <v>28706.2</v>
      </c>
      <c r="F1842">
        <v>46</v>
      </c>
      <c r="G1842">
        <v>28993.26</v>
      </c>
      <c r="H1842">
        <v>28706.2</v>
      </c>
      <c r="J1842" s="31">
        <f>VLOOKUP(Datos[[#This Row],[Mes]],$M$2:$N$13,2,FALSE)</f>
        <v>44682</v>
      </c>
      <c r="K1842" s="31" t="str">
        <f>VLOOKUP(Datos[[#This Row],[Region]],$P$7:$S$61,4,FALSE)</f>
        <v>46 - Valencia/València</v>
      </c>
    </row>
    <row r="1843" spans="1:11" x14ac:dyDescent="0.25">
      <c r="A1843" t="s">
        <v>110</v>
      </c>
      <c r="B1843" t="s">
        <v>22</v>
      </c>
      <c r="C1843" t="s">
        <v>9</v>
      </c>
      <c r="D1843">
        <v>25845.51</v>
      </c>
      <c r="E1843">
        <v>25589.61</v>
      </c>
      <c r="F1843">
        <v>46</v>
      </c>
      <c r="G1843">
        <v>25845.51</v>
      </c>
      <c r="H1843">
        <v>25589.61</v>
      </c>
      <c r="J1843" s="31">
        <f>VLOOKUP(Datos[[#This Row],[Mes]],$M$2:$N$13,2,FALSE)</f>
        <v>44713</v>
      </c>
      <c r="K1843" s="31" t="str">
        <f>VLOOKUP(Datos[[#This Row],[Region]],$P$7:$S$61,4,FALSE)</f>
        <v>46 - Valencia/València</v>
      </c>
    </row>
    <row r="1844" spans="1:11" x14ac:dyDescent="0.25">
      <c r="A1844" t="s">
        <v>85</v>
      </c>
      <c r="B1844" t="s">
        <v>22</v>
      </c>
      <c r="C1844" t="s">
        <v>4</v>
      </c>
      <c r="D1844">
        <v>32108.18</v>
      </c>
      <c r="E1844">
        <v>31790.28</v>
      </c>
      <c r="F1844">
        <v>47</v>
      </c>
      <c r="G1844">
        <v>32108.18</v>
      </c>
      <c r="H1844">
        <v>31790.28</v>
      </c>
      <c r="J1844" s="31">
        <f>VLOOKUP(Datos[[#This Row],[Mes]],$M$2:$N$13,2,FALSE)</f>
        <v>44562</v>
      </c>
      <c r="K1844" s="31" t="str">
        <f>VLOOKUP(Datos[[#This Row],[Region]],$P$7:$S$61,4,FALSE)</f>
        <v>47 - Valladolid</v>
      </c>
    </row>
    <row r="1845" spans="1:11" x14ac:dyDescent="0.25">
      <c r="A1845" t="s">
        <v>85</v>
      </c>
      <c r="B1845" t="s">
        <v>22</v>
      </c>
      <c r="C1845" t="s">
        <v>5</v>
      </c>
      <c r="D1845">
        <v>51031.18</v>
      </c>
      <c r="E1845">
        <v>50525.919999999998</v>
      </c>
      <c r="F1845">
        <v>47</v>
      </c>
      <c r="G1845">
        <v>51031.18</v>
      </c>
      <c r="H1845">
        <v>50525.919999999998</v>
      </c>
      <c r="J1845" s="31">
        <f>VLOOKUP(Datos[[#This Row],[Mes]],$M$2:$N$13,2,FALSE)</f>
        <v>44593</v>
      </c>
      <c r="K1845" s="31" t="str">
        <f>VLOOKUP(Datos[[#This Row],[Region]],$P$7:$S$61,4,FALSE)</f>
        <v>47 - Valladolid</v>
      </c>
    </row>
    <row r="1846" spans="1:11" x14ac:dyDescent="0.25">
      <c r="A1846" t="s">
        <v>85</v>
      </c>
      <c r="B1846" t="s">
        <v>22</v>
      </c>
      <c r="C1846" t="s">
        <v>6</v>
      </c>
      <c r="D1846">
        <v>83113.3</v>
      </c>
      <c r="E1846">
        <v>82290.399999999994</v>
      </c>
      <c r="F1846">
        <v>47</v>
      </c>
      <c r="G1846">
        <v>83113.3</v>
      </c>
      <c r="H1846">
        <v>82290.399999999994</v>
      </c>
      <c r="J1846" s="31">
        <f>VLOOKUP(Datos[[#This Row],[Mes]],$M$2:$N$13,2,FALSE)</f>
        <v>44621</v>
      </c>
      <c r="K1846" s="31" t="str">
        <f>VLOOKUP(Datos[[#This Row],[Region]],$P$7:$S$61,4,FALSE)</f>
        <v>47 - Valladolid</v>
      </c>
    </row>
    <row r="1847" spans="1:11" x14ac:dyDescent="0.25">
      <c r="A1847" t="s">
        <v>85</v>
      </c>
      <c r="B1847" t="s">
        <v>22</v>
      </c>
      <c r="C1847" t="s">
        <v>7</v>
      </c>
      <c r="D1847">
        <v>127484.62</v>
      </c>
      <c r="E1847">
        <v>126222.39999999999</v>
      </c>
      <c r="F1847">
        <v>47</v>
      </c>
      <c r="G1847">
        <v>127484.62</v>
      </c>
      <c r="H1847">
        <v>126222.39999999999</v>
      </c>
      <c r="J1847" s="31">
        <f>VLOOKUP(Datos[[#This Row],[Mes]],$M$2:$N$13,2,FALSE)</f>
        <v>44652</v>
      </c>
      <c r="K1847" s="31" t="str">
        <f>VLOOKUP(Datos[[#This Row],[Region]],$P$7:$S$61,4,FALSE)</f>
        <v>47 - Valladolid</v>
      </c>
    </row>
    <row r="1848" spans="1:11" x14ac:dyDescent="0.25">
      <c r="A1848" t="s">
        <v>85</v>
      </c>
      <c r="B1848" t="s">
        <v>22</v>
      </c>
      <c r="C1848" t="s">
        <v>8</v>
      </c>
      <c r="D1848">
        <v>141828.03</v>
      </c>
      <c r="E1848">
        <v>140423.79</v>
      </c>
      <c r="F1848">
        <v>47</v>
      </c>
      <c r="G1848">
        <v>141828.03</v>
      </c>
      <c r="H1848">
        <v>140423.79</v>
      </c>
      <c r="J1848" s="31">
        <f>VLOOKUP(Datos[[#This Row],[Mes]],$M$2:$N$13,2,FALSE)</f>
        <v>44682</v>
      </c>
      <c r="K1848" s="31" t="str">
        <f>VLOOKUP(Datos[[#This Row],[Region]],$P$7:$S$61,4,FALSE)</f>
        <v>47 - Valladolid</v>
      </c>
    </row>
    <row r="1849" spans="1:11" x14ac:dyDescent="0.25">
      <c r="A1849" t="s">
        <v>85</v>
      </c>
      <c r="B1849" t="s">
        <v>22</v>
      </c>
      <c r="C1849" t="s">
        <v>9</v>
      </c>
      <c r="D1849">
        <v>146512.01</v>
      </c>
      <c r="E1849">
        <v>145061.4</v>
      </c>
      <c r="F1849">
        <v>47</v>
      </c>
      <c r="G1849">
        <v>146512.01</v>
      </c>
      <c r="H1849">
        <v>145061.4</v>
      </c>
      <c r="J1849" s="31">
        <f>VLOOKUP(Datos[[#This Row],[Mes]],$M$2:$N$13,2,FALSE)</f>
        <v>44713</v>
      </c>
      <c r="K1849" s="31" t="str">
        <f>VLOOKUP(Datos[[#This Row],[Region]],$P$7:$S$61,4,FALSE)</f>
        <v>47 - Valladolid</v>
      </c>
    </row>
    <row r="1850" spans="1:11" x14ac:dyDescent="0.25">
      <c r="A1850" t="s">
        <v>73</v>
      </c>
      <c r="B1850" t="s">
        <v>22</v>
      </c>
      <c r="C1850" t="s">
        <v>4</v>
      </c>
      <c r="D1850">
        <v>179.28</v>
      </c>
      <c r="E1850">
        <v>177.5</v>
      </c>
      <c r="F1850">
        <v>48</v>
      </c>
      <c r="G1850">
        <v>179.28</v>
      </c>
      <c r="H1850">
        <v>177.5</v>
      </c>
      <c r="J1850" s="31">
        <f>VLOOKUP(Datos[[#This Row],[Mes]],$M$2:$N$13,2,FALSE)</f>
        <v>44562</v>
      </c>
      <c r="K1850" s="31" t="str">
        <f>VLOOKUP(Datos[[#This Row],[Region]],$P$7:$S$61,4,FALSE)</f>
        <v>48 - Bizkaia</v>
      </c>
    </row>
    <row r="1851" spans="1:11" x14ac:dyDescent="0.25">
      <c r="A1851" t="s">
        <v>73</v>
      </c>
      <c r="B1851" t="s">
        <v>22</v>
      </c>
      <c r="C1851" t="s">
        <v>5</v>
      </c>
      <c r="D1851">
        <v>135.84</v>
      </c>
      <c r="E1851">
        <v>134.5</v>
      </c>
      <c r="F1851">
        <v>48</v>
      </c>
      <c r="G1851">
        <v>135.84</v>
      </c>
      <c r="H1851">
        <v>134.5</v>
      </c>
      <c r="J1851" s="31">
        <f>VLOOKUP(Datos[[#This Row],[Mes]],$M$2:$N$13,2,FALSE)</f>
        <v>44593</v>
      </c>
      <c r="K1851" s="31" t="str">
        <f>VLOOKUP(Datos[[#This Row],[Region]],$P$7:$S$61,4,FALSE)</f>
        <v>48 - Bizkaia</v>
      </c>
    </row>
    <row r="1852" spans="1:11" x14ac:dyDescent="0.25">
      <c r="A1852" t="s">
        <v>73</v>
      </c>
      <c r="B1852" t="s">
        <v>22</v>
      </c>
      <c r="C1852" t="s">
        <v>6</v>
      </c>
      <c r="D1852">
        <v>352.3</v>
      </c>
      <c r="E1852">
        <v>348.81</v>
      </c>
      <c r="F1852">
        <v>48</v>
      </c>
      <c r="G1852">
        <v>352.3</v>
      </c>
      <c r="H1852">
        <v>348.81</v>
      </c>
      <c r="J1852" s="31">
        <f>VLOOKUP(Datos[[#This Row],[Mes]],$M$2:$N$13,2,FALSE)</f>
        <v>44621</v>
      </c>
      <c r="K1852" s="31" t="str">
        <f>VLOOKUP(Datos[[#This Row],[Region]],$P$7:$S$61,4,FALSE)</f>
        <v>48 - Bizkaia</v>
      </c>
    </row>
    <row r="1853" spans="1:11" x14ac:dyDescent="0.25">
      <c r="A1853" t="s">
        <v>73</v>
      </c>
      <c r="B1853" t="s">
        <v>22</v>
      </c>
      <c r="C1853" t="s">
        <v>7</v>
      </c>
      <c r="D1853">
        <v>439.74</v>
      </c>
      <c r="E1853">
        <v>435.39</v>
      </c>
      <c r="F1853">
        <v>48</v>
      </c>
      <c r="G1853">
        <v>439.74</v>
      </c>
      <c r="H1853">
        <v>435.39</v>
      </c>
      <c r="J1853" s="31">
        <f>VLOOKUP(Datos[[#This Row],[Mes]],$M$2:$N$13,2,FALSE)</f>
        <v>44652</v>
      </c>
      <c r="K1853" s="31" t="str">
        <f>VLOOKUP(Datos[[#This Row],[Region]],$P$7:$S$61,4,FALSE)</f>
        <v>48 - Bizkaia</v>
      </c>
    </row>
    <row r="1854" spans="1:11" x14ac:dyDescent="0.25">
      <c r="A1854" t="s">
        <v>73</v>
      </c>
      <c r="B1854" t="s">
        <v>22</v>
      </c>
      <c r="C1854" t="s">
        <v>8</v>
      </c>
      <c r="D1854">
        <v>441.9</v>
      </c>
      <c r="E1854">
        <v>437.52</v>
      </c>
      <c r="F1854">
        <v>48</v>
      </c>
      <c r="G1854">
        <v>441.9</v>
      </c>
      <c r="H1854">
        <v>437.52</v>
      </c>
      <c r="J1854" s="31">
        <f>VLOOKUP(Datos[[#This Row],[Mes]],$M$2:$N$13,2,FALSE)</f>
        <v>44682</v>
      </c>
      <c r="K1854" s="31" t="str">
        <f>VLOOKUP(Datos[[#This Row],[Region]],$P$7:$S$61,4,FALSE)</f>
        <v>48 - Bizkaia</v>
      </c>
    </row>
    <row r="1855" spans="1:11" x14ac:dyDescent="0.25">
      <c r="A1855" t="s">
        <v>73</v>
      </c>
      <c r="B1855" t="s">
        <v>22</v>
      </c>
      <c r="C1855" t="s">
        <v>9</v>
      </c>
      <c r="D1855">
        <v>432.05</v>
      </c>
      <c r="E1855">
        <v>427.77</v>
      </c>
      <c r="F1855">
        <v>48</v>
      </c>
      <c r="G1855">
        <v>432.05</v>
      </c>
      <c r="H1855">
        <v>427.77</v>
      </c>
      <c r="J1855" s="31">
        <f>VLOOKUP(Datos[[#This Row],[Mes]],$M$2:$N$13,2,FALSE)</f>
        <v>44713</v>
      </c>
      <c r="K1855" s="31" t="str">
        <f>VLOOKUP(Datos[[#This Row],[Region]],$P$7:$S$61,4,FALSE)</f>
        <v>48 - Bizkaia</v>
      </c>
    </row>
    <row r="1856" spans="1:11" x14ac:dyDescent="0.25">
      <c r="A1856" t="s">
        <v>84</v>
      </c>
      <c r="B1856" t="s">
        <v>22</v>
      </c>
      <c r="C1856" t="s">
        <v>4</v>
      </c>
      <c r="D1856">
        <v>25599.79</v>
      </c>
      <c r="E1856">
        <v>25346.33</v>
      </c>
      <c r="F1856">
        <v>49</v>
      </c>
      <c r="G1856">
        <v>25599.79</v>
      </c>
      <c r="H1856">
        <v>25346.33</v>
      </c>
      <c r="J1856" s="31">
        <f>VLOOKUP(Datos[[#This Row],[Mes]],$M$2:$N$13,2,FALSE)</f>
        <v>44562</v>
      </c>
      <c r="K1856" s="31" t="str">
        <f>VLOOKUP(Datos[[#This Row],[Region]],$P$7:$S$61,4,FALSE)</f>
        <v>49 - Zamora</v>
      </c>
    </row>
    <row r="1857" spans="1:11" x14ac:dyDescent="0.25">
      <c r="A1857" t="s">
        <v>84</v>
      </c>
      <c r="B1857" t="s">
        <v>22</v>
      </c>
      <c r="C1857" t="s">
        <v>5</v>
      </c>
      <c r="D1857">
        <v>42849.05</v>
      </c>
      <c r="E1857">
        <v>42424.800000000003</v>
      </c>
      <c r="F1857">
        <v>49</v>
      </c>
      <c r="G1857">
        <v>42849.05</v>
      </c>
      <c r="H1857">
        <v>42424.800000000003</v>
      </c>
      <c r="J1857" s="31">
        <f>VLOOKUP(Datos[[#This Row],[Mes]],$M$2:$N$13,2,FALSE)</f>
        <v>44593</v>
      </c>
      <c r="K1857" s="31" t="str">
        <f>VLOOKUP(Datos[[#This Row],[Region]],$P$7:$S$61,4,FALSE)</f>
        <v>49 - Zamora</v>
      </c>
    </row>
    <row r="1858" spans="1:11" x14ac:dyDescent="0.25">
      <c r="A1858" t="s">
        <v>84</v>
      </c>
      <c r="B1858" t="s">
        <v>22</v>
      </c>
      <c r="C1858" t="s">
        <v>6</v>
      </c>
      <c r="D1858">
        <v>66755.360000000001</v>
      </c>
      <c r="E1858">
        <v>66094.42</v>
      </c>
      <c r="F1858">
        <v>49</v>
      </c>
      <c r="G1858">
        <v>66755.360000000001</v>
      </c>
      <c r="H1858">
        <v>66094.42</v>
      </c>
      <c r="J1858" s="31">
        <f>VLOOKUP(Datos[[#This Row],[Mes]],$M$2:$N$13,2,FALSE)</f>
        <v>44621</v>
      </c>
      <c r="K1858" s="31" t="str">
        <f>VLOOKUP(Datos[[#This Row],[Region]],$P$7:$S$61,4,FALSE)</f>
        <v>49 - Zamora</v>
      </c>
    </row>
    <row r="1859" spans="1:11" x14ac:dyDescent="0.25">
      <c r="A1859" t="s">
        <v>84</v>
      </c>
      <c r="B1859" t="s">
        <v>22</v>
      </c>
      <c r="C1859" t="s">
        <v>7</v>
      </c>
      <c r="D1859">
        <v>85476.53</v>
      </c>
      <c r="E1859">
        <v>84630.23</v>
      </c>
      <c r="F1859">
        <v>49</v>
      </c>
      <c r="G1859">
        <v>85476.53</v>
      </c>
      <c r="H1859">
        <v>84630.23</v>
      </c>
      <c r="J1859" s="31">
        <f>VLOOKUP(Datos[[#This Row],[Mes]],$M$2:$N$13,2,FALSE)</f>
        <v>44652</v>
      </c>
      <c r="K1859" s="31" t="str">
        <f>VLOOKUP(Datos[[#This Row],[Region]],$P$7:$S$61,4,FALSE)</f>
        <v>49 - Zamora</v>
      </c>
    </row>
    <row r="1860" spans="1:11" x14ac:dyDescent="0.25">
      <c r="A1860" t="s">
        <v>84</v>
      </c>
      <c r="B1860" t="s">
        <v>22</v>
      </c>
      <c r="C1860" t="s">
        <v>8</v>
      </c>
      <c r="D1860">
        <v>97036.57</v>
      </c>
      <c r="E1860">
        <v>96075.81</v>
      </c>
      <c r="F1860">
        <v>49</v>
      </c>
      <c r="G1860">
        <v>97036.57</v>
      </c>
      <c r="H1860">
        <v>96075.81</v>
      </c>
      <c r="J1860" s="31">
        <f>VLOOKUP(Datos[[#This Row],[Mes]],$M$2:$N$13,2,FALSE)</f>
        <v>44682</v>
      </c>
      <c r="K1860" s="31" t="str">
        <f>VLOOKUP(Datos[[#This Row],[Region]],$P$7:$S$61,4,FALSE)</f>
        <v>49 - Zamora</v>
      </c>
    </row>
    <row r="1861" spans="1:11" x14ac:dyDescent="0.25">
      <c r="A1861" t="s">
        <v>84</v>
      </c>
      <c r="B1861" t="s">
        <v>22</v>
      </c>
      <c r="C1861" t="s">
        <v>9</v>
      </c>
      <c r="D1861">
        <v>107534.92</v>
      </c>
      <c r="E1861">
        <v>106470.22</v>
      </c>
      <c r="F1861">
        <v>49</v>
      </c>
      <c r="G1861">
        <v>107534.92</v>
      </c>
      <c r="H1861">
        <v>106470.22</v>
      </c>
      <c r="J1861" s="31">
        <f>VLOOKUP(Datos[[#This Row],[Mes]],$M$2:$N$13,2,FALSE)</f>
        <v>44713</v>
      </c>
      <c r="K1861" s="31" t="str">
        <f>VLOOKUP(Datos[[#This Row],[Region]],$P$7:$S$61,4,FALSE)</f>
        <v>49 - Zamora</v>
      </c>
    </row>
    <row r="1862" spans="1:11" x14ac:dyDescent="0.25">
      <c r="A1862" t="s">
        <v>62</v>
      </c>
      <c r="B1862" t="s">
        <v>22</v>
      </c>
      <c r="C1862" t="s">
        <v>4</v>
      </c>
      <c r="D1862">
        <v>118127.36</v>
      </c>
      <c r="E1862">
        <v>116957.78</v>
      </c>
      <c r="F1862">
        <v>50</v>
      </c>
      <c r="G1862">
        <v>118127.36</v>
      </c>
      <c r="H1862">
        <v>116957.78</v>
      </c>
      <c r="J1862" s="31">
        <f>VLOOKUP(Datos[[#This Row],[Mes]],$M$2:$N$13,2,FALSE)</f>
        <v>44562</v>
      </c>
      <c r="K1862" s="31" t="str">
        <f>VLOOKUP(Datos[[#This Row],[Region]],$P$7:$S$61,4,FALSE)</f>
        <v>50 - Zaragoza</v>
      </c>
    </row>
    <row r="1863" spans="1:11" x14ac:dyDescent="0.25">
      <c r="A1863" t="s">
        <v>62</v>
      </c>
      <c r="B1863" t="s">
        <v>22</v>
      </c>
      <c r="C1863" t="s">
        <v>5</v>
      </c>
      <c r="D1863">
        <v>174950.05</v>
      </c>
      <c r="E1863">
        <v>173217.87</v>
      </c>
      <c r="F1863">
        <v>50</v>
      </c>
      <c r="G1863">
        <v>174950.05</v>
      </c>
      <c r="H1863">
        <v>173217.87</v>
      </c>
      <c r="J1863" s="31">
        <f>VLOOKUP(Datos[[#This Row],[Mes]],$M$2:$N$13,2,FALSE)</f>
        <v>44593</v>
      </c>
      <c r="K1863" s="31" t="str">
        <f>VLOOKUP(Datos[[#This Row],[Region]],$P$7:$S$61,4,FALSE)</f>
        <v>50 - Zaragoza</v>
      </c>
    </row>
    <row r="1864" spans="1:11" x14ac:dyDescent="0.25">
      <c r="A1864" t="s">
        <v>62</v>
      </c>
      <c r="B1864" t="s">
        <v>22</v>
      </c>
      <c r="C1864" t="s">
        <v>6</v>
      </c>
      <c r="D1864">
        <v>241887.21</v>
      </c>
      <c r="E1864">
        <v>239492.29</v>
      </c>
      <c r="F1864">
        <v>50</v>
      </c>
      <c r="G1864">
        <v>241887.21</v>
      </c>
      <c r="H1864">
        <v>239492.29</v>
      </c>
      <c r="J1864" s="31">
        <f>VLOOKUP(Datos[[#This Row],[Mes]],$M$2:$N$13,2,FALSE)</f>
        <v>44621</v>
      </c>
      <c r="K1864" s="31" t="str">
        <f>VLOOKUP(Datos[[#This Row],[Region]],$P$7:$S$61,4,FALSE)</f>
        <v>50 - Zaragoza</v>
      </c>
    </row>
    <row r="1865" spans="1:11" x14ac:dyDescent="0.25">
      <c r="A1865" t="s">
        <v>62</v>
      </c>
      <c r="B1865" t="s">
        <v>22</v>
      </c>
      <c r="C1865" t="s">
        <v>7</v>
      </c>
      <c r="D1865">
        <v>277162.34000000003</v>
      </c>
      <c r="E1865">
        <v>274418.15999999997</v>
      </c>
      <c r="F1865">
        <v>50</v>
      </c>
      <c r="G1865">
        <v>277162.34000000003</v>
      </c>
      <c r="H1865">
        <v>274418.15999999997</v>
      </c>
      <c r="J1865" s="31">
        <f>VLOOKUP(Datos[[#This Row],[Mes]],$M$2:$N$13,2,FALSE)</f>
        <v>44652</v>
      </c>
      <c r="K1865" s="31" t="str">
        <f>VLOOKUP(Datos[[#This Row],[Region]],$P$7:$S$61,4,FALSE)</f>
        <v>50 - Zaragoza</v>
      </c>
    </row>
    <row r="1866" spans="1:11" x14ac:dyDescent="0.25">
      <c r="A1866" t="s">
        <v>62</v>
      </c>
      <c r="B1866" t="s">
        <v>22</v>
      </c>
      <c r="C1866" t="s">
        <v>8</v>
      </c>
      <c r="D1866">
        <v>371830.6</v>
      </c>
      <c r="E1866">
        <v>368149.11</v>
      </c>
      <c r="F1866">
        <v>50</v>
      </c>
      <c r="G1866">
        <v>371830.6</v>
      </c>
      <c r="H1866">
        <v>368149.11</v>
      </c>
      <c r="J1866" s="31">
        <f>VLOOKUP(Datos[[#This Row],[Mes]],$M$2:$N$13,2,FALSE)</f>
        <v>44682</v>
      </c>
      <c r="K1866" s="31" t="str">
        <f>VLOOKUP(Datos[[#This Row],[Region]],$P$7:$S$61,4,FALSE)</f>
        <v>50 - Zaragoza</v>
      </c>
    </row>
    <row r="1867" spans="1:11" x14ac:dyDescent="0.25">
      <c r="A1867" t="s">
        <v>62</v>
      </c>
      <c r="B1867" t="s">
        <v>22</v>
      </c>
      <c r="C1867" t="s">
        <v>9</v>
      </c>
      <c r="D1867">
        <v>367976.67</v>
      </c>
      <c r="E1867">
        <v>364333.34</v>
      </c>
      <c r="F1867">
        <v>50</v>
      </c>
      <c r="G1867">
        <v>367976.67</v>
      </c>
      <c r="H1867">
        <v>364333.34</v>
      </c>
      <c r="J1867" s="31">
        <f>VLOOKUP(Datos[[#This Row],[Mes]],$M$2:$N$13,2,FALSE)</f>
        <v>44713</v>
      </c>
      <c r="K1867" s="31" t="str">
        <f>VLOOKUP(Datos[[#This Row],[Region]],$P$7:$S$61,4,FALSE)</f>
        <v>50 - Zaragoza</v>
      </c>
    </row>
    <row r="1868" spans="1:11" x14ac:dyDescent="0.25">
      <c r="A1868" t="s">
        <v>58</v>
      </c>
      <c r="B1868" t="s">
        <v>22</v>
      </c>
      <c r="C1868" t="s">
        <v>4</v>
      </c>
      <c r="D1868">
        <v>3.52</v>
      </c>
      <c r="E1868">
        <v>3.49</v>
      </c>
      <c r="F1868">
        <v>52</v>
      </c>
      <c r="G1868">
        <v>3.52</v>
      </c>
      <c r="H1868">
        <v>3.49</v>
      </c>
      <c r="J1868" s="31">
        <f>VLOOKUP(Datos[[#This Row],[Mes]],$M$2:$N$13,2,FALSE)</f>
        <v>44562</v>
      </c>
      <c r="K1868" s="31" t="str">
        <f>VLOOKUP(Datos[[#This Row],[Region]],$P$7:$S$61,4,FALSE)</f>
        <v>52 - Melilla</v>
      </c>
    </row>
    <row r="1869" spans="1:11" x14ac:dyDescent="0.25">
      <c r="A1869" t="s">
        <v>58</v>
      </c>
      <c r="B1869" t="s">
        <v>22</v>
      </c>
      <c r="C1869" t="s">
        <v>5</v>
      </c>
      <c r="D1869">
        <v>4.92</v>
      </c>
      <c r="E1869">
        <v>4.87</v>
      </c>
      <c r="F1869">
        <v>52</v>
      </c>
      <c r="G1869">
        <v>4.92</v>
      </c>
      <c r="H1869">
        <v>4.87</v>
      </c>
      <c r="J1869" s="31">
        <f>VLOOKUP(Datos[[#This Row],[Mes]],$M$2:$N$13,2,FALSE)</f>
        <v>44593</v>
      </c>
      <c r="K1869" s="31" t="str">
        <f>VLOOKUP(Datos[[#This Row],[Region]],$P$7:$S$61,4,FALSE)</f>
        <v>52 - Melilla</v>
      </c>
    </row>
    <row r="1870" spans="1:11" x14ac:dyDescent="0.25">
      <c r="A1870" t="s">
        <v>58</v>
      </c>
      <c r="B1870" t="s">
        <v>22</v>
      </c>
      <c r="C1870" t="s">
        <v>6</v>
      </c>
      <c r="D1870">
        <v>5.93</v>
      </c>
      <c r="E1870">
        <v>5.87</v>
      </c>
      <c r="F1870">
        <v>52</v>
      </c>
      <c r="G1870">
        <v>5.93</v>
      </c>
      <c r="H1870">
        <v>5.87</v>
      </c>
      <c r="J1870" s="31">
        <f>VLOOKUP(Datos[[#This Row],[Mes]],$M$2:$N$13,2,FALSE)</f>
        <v>44621</v>
      </c>
      <c r="K1870" s="31" t="str">
        <f>VLOOKUP(Datos[[#This Row],[Region]],$P$7:$S$61,4,FALSE)</f>
        <v>52 - Melilla</v>
      </c>
    </row>
    <row r="1871" spans="1:11" x14ac:dyDescent="0.25">
      <c r="A1871" t="s">
        <v>58</v>
      </c>
      <c r="B1871" t="s">
        <v>22</v>
      </c>
      <c r="C1871" t="s">
        <v>7</v>
      </c>
      <c r="D1871">
        <v>7.44</v>
      </c>
      <c r="E1871">
        <v>7.37</v>
      </c>
      <c r="F1871">
        <v>52</v>
      </c>
      <c r="G1871">
        <v>7.44</v>
      </c>
      <c r="H1871">
        <v>7.37</v>
      </c>
      <c r="J1871" s="31">
        <f>VLOOKUP(Datos[[#This Row],[Mes]],$M$2:$N$13,2,FALSE)</f>
        <v>44652</v>
      </c>
      <c r="K1871" s="31" t="str">
        <f>VLOOKUP(Datos[[#This Row],[Region]],$P$7:$S$61,4,FALSE)</f>
        <v>52 - Melilla</v>
      </c>
    </row>
    <row r="1872" spans="1:11" x14ac:dyDescent="0.25">
      <c r="A1872" t="s">
        <v>58</v>
      </c>
      <c r="B1872" t="s">
        <v>22</v>
      </c>
      <c r="C1872" t="s">
        <v>8</v>
      </c>
      <c r="D1872">
        <v>7.81</v>
      </c>
      <c r="E1872">
        <v>7.73</v>
      </c>
      <c r="F1872">
        <v>52</v>
      </c>
      <c r="G1872">
        <v>7.81</v>
      </c>
      <c r="H1872">
        <v>7.73</v>
      </c>
      <c r="J1872" s="31">
        <f>VLOOKUP(Datos[[#This Row],[Mes]],$M$2:$N$13,2,FALSE)</f>
        <v>44682</v>
      </c>
      <c r="K1872" s="31" t="str">
        <f>VLOOKUP(Datos[[#This Row],[Region]],$P$7:$S$61,4,FALSE)</f>
        <v>52 - Melilla</v>
      </c>
    </row>
    <row r="1873" spans="1:11" x14ac:dyDescent="0.25">
      <c r="A1873" t="s">
        <v>58</v>
      </c>
      <c r="B1873" t="s">
        <v>22</v>
      </c>
      <c r="C1873" t="s">
        <v>9</v>
      </c>
      <c r="D1873">
        <v>7.48</v>
      </c>
      <c r="E1873">
        <v>7.41</v>
      </c>
      <c r="F1873">
        <v>52</v>
      </c>
      <c r="G1873">
        <v>7.48</v>
      </c>
      <c r="H1873">
        <v>7.41</v>
      </c>
      <c r="I1873">
        <f>VLOOKUP(Datos[[#This Row],[Region]],$P$7:$S$61,2,FALSE)</f>
        <v>52</v>
      </c>
      <c r="J1873" s="31">
        <f>VLOOKUP(Datos[[#This Row],[Mes]],$M$2:$N$13,2,FALSE)</f>
        <v>44713</v>
      </c>
      <c r="K1873" s="31" t="str">
        <f>VLOOKUP(Datos[[#This Row],[Region]],$P$7:$S$61,4,FALSE)</f>
        <v>52 - Melilla</v>
      </c>
    </row>
  </sheetData>
  <mergeCells count="2">
    <mergeCell ref="T24:U24"/>
    <mergeCell ref="T25:U25"/>
  </mergeCells>
  <phoneticPr fontId="15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Nacional</vt:lpstr>
      <vt:lpstr>Regiones</vt:lpstr>
      <vt:lpstr>Hoja1</vt:lpstr>
      <vt:lpstr>Datos</vt:lpstr>
      <vt:lpstr>Datos_o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2024-08-23T07:59:28Z</dcterms:created>
  <dcterms:modified xsi:type="dcterms:W3CDTF">2024-08-23T08:06:18Z</dcterms:modified>
</cp:coreProperties>
</file>